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390" tabRatio="941" firstSheet="1" activeTab="1"/>
  </bookViews>
  <sheets>
    <sheet name="2019年花垣县财政预算汇总表（含提前下达转移支付）" sheetId="53" state="hidden" r:id="rId1"/>
    <sheet name="表1、2020年一般公共预算收入表" sheetId="75" r:id="rId2"/>
    <sheet name="表2、一般公共预算支出表（科目）" sheetId="89" r:id="rId3"/>
    <sheet name="2020年一般公共预算支出明细表" sheetId="92" r:id="rId4"/>
    <sheet name="一般公共预算基本支出表（按部门经济分类）" sheetId="94" r:id="rId5"/>
    <sheet name="表3.2020年一般预算税收返还和转移支付表" sheetId="82" r:id="rId6"/>
    <sheet name="表4、2020年基金收入预算表" sheetId="90" r:id="rId7"/>
    <sheet name="表4、2020年基金支出预算表" sheetId="78" r:id="rId8"/>
    <sheet name="表4、2020年基金转移支付表" sheetId="95" r:id="rId9"/>
    <sheet name="表5、2020年国有资本经营预算收入表" sheetId="91" r:id="rId10"/>
    <sheet name="表5、2020年国有资本经营预算支出表" sheetId="79" r:id="rId11"/>
    <sheet name="表6、社保基金预算收入表" sheetId="85" r:id="rId12"/>
    <sheet name="表6、社保基金预算支出表" sheetId="96" r:id="rId13"/>
    <sheet name="19提前下达明细表(表10)" sheetId="45" state="hidden" r:id="rId14"/>
    <sheet name="2019年专项支出麻树清" sheetId="61" state="hidden" r:id="rId15"/>
    <sheet name="Sheet1" sheetId="68" state="hidden" r:id="rId16"/>
    <sheet name="Sheet2" sheetId="69" state="hidden" r:id="rId17"/>
  </sheets>
  <externalReferences>
    <externalReference r:id="rId18"/>
  </externalReferences>
  <definedNames>
    <definedName name="_xlnm._FilterDatabase" localSheetId="2" hidden="1">'表2、一般公共预算支出表（科目）'!$A$5:$P$33</definedName>
    <definedName name="_xlnm.Print_Area" localSheetId="1">表1、2020年一般公共预算收入表!$A$1:$G$35</definedName>
    <definedName name="_xlnm.Print_Area" localSheetId="2">'表2、一般公共预算支出表（科目）'!$D$2:$P$33</definedName>
    <definedName name="_xlnm.Print_Area" localSheetId="5">表3.2020年一般预算税收返还和转移支付表!$A$1:$E$40</definedName>
    <definedName name="_xlnm.Print_Area" localSheetId="6">表4、2020年基金收入预算表!$A$1:$C$19</definedName>
    <definedName name="_xlnm.Print_Area" localSheetId="7">表4、2020年基金支出预算表!$A$1:$C$19</definedName>
    <definedName name="_xlnm.Print_Area" localSheetId="8">表4、2020年基金转移支付表!$A$1:$C$19</definedName>
    <definedName name="_xlnm.Print_Area" localSheetId="9">表5、2020年国有资本经营预算收入表!$A$1:$C$9</definedName>
    <definedName name="_xlnm.Print_Area" localSheetId="10">表5、2020年国有资本经营预算支出表!$A$1:$F$9</definedName>
    <definedName name="_xlnm.Print_Titles" localSheetId="1">表1、2020年一般公共预算收入表!$1:$3</definedName>
    <definedName name="_xlnm.Print_Titles" localSheetId="2">'表2、一般公共预算支出表（科目）'!$2:$5</definedName>
    <definedName name="_xlnm.Print_Titles" localSheetId="5">表3.2020年一般预算税收返还和转移支付表!$1:$6</definedName>
    <definedName name="_xlnm.Print_Titles" localSheetId="4">'一般公共预算基本支出表（按部门经济分类）'!$1:$4</definedName>
  </definedNames>
  <calcPr calcId="124519" iterate="1"/>
</workbook>
</file>

<file path=xl/calcChain.xml><?xml version="1.0" encoding="utf-8"?>
<calcChain xmlns="http://schemas.openxmlformats.org/spreadsheetml/2006/main">
  <c r="D144" i="61"/>
  <c r="D139"/>
  <c r="C139"/>
  <c r="C136"/>
  <c r="C132"/>
  <c r="D131"/>
  <c r="D130"/>
  <c r="C130"/>
  <c r="C128"/>
  <c r="C120"/>
  <c r="C114"/>
  <c r="C105"/>
  <c r="C90"/>
  <c r="D80"/>
  <c r="C80"/>
  <c r="D78"/>
  <c r="D75"/>
  <c r="D74"/>
  <c r="D73"/>
  <c r="D72"/>
  <c r="D65"/>
  <c r="C63"/>
  <c r="H62"/>
  <c r="D62"/>
  <c r="H61"/>
  <c r="D61"/>
  <c r="D58"/>
  <c r="D56"/>
  <c r="C56"/>
  <c r="D55"/>
  <c r="C55"/>
  <c r="D54"/>
  <c r="D53"/>
  <c r="D52"/>
  <c r="D50"/>
  <c r="D47"/>
  <c r="D45"/>
  <c r="D44"/>
  <c r="D43"/>
  <c r="D41"/>
  <c r="D36"/>
  <c r="C36"/>
  <c r="D34"/>
  <c r="C33"/>
  <c r="D32"/>
  <c r="D30"/>
  <c r="D23"/>
  <c r="C23"/>
  <c r="D20"/>
  <c r="C20"/>
  <c r="D19"/>
  <c r="C16"/>
  <c r="D14"/>
  <c r="C14"/>
  <c r="D13"/>
  <c r="H10"/>
  <c r="D10"/>
  <c r="H9"/>
  <c r="D9"/>
  <c r="H8"/>
  <c r="D8"/>
  <c r="H7"/>
  <c r="D7"/>
  <c r="D6"/>
  <c r="C6"/>
  <c r="K5"/>
  <c r="H5"/>
  <c r="G5"/>
  <c r="D5"/>
  <c r="C5"/>
  <c r="B9" i="79"/>
  <c r="D40" i="82"/>
  <c r="B40"/>
  <c r="D7"/>
  <c r="G33" i="89"/>
  <c r="F33"/>
  <c r="G32"/>
  <c r="F32"/>
  <c r="G31"/>
  <c r="F31"/>
  <c r="G30"/>
  <c r="F30"/>
  <c r="G29"/>
  <c r="F29"/>
  <c r="G28"/>
  <c r="F28"/>
  <c r="I27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I18"/>
  <c r="H18"/>
  <c r="G18"/>
  <c r="F18"/>
  <c r="G17"/>
  <c r="F17"/>
  <c r="H16"/>
  <c r="G16"/>
  <c r="F16"/>
  <c r="G15"/>
  <c r="F15"/>
  <c r="G14"/>
  <c r="F14"/>
  <c r="G13"/>
  <c r="F13"/>
  <c r="G12"/>
  <c r="F12"/>
  <c r="G11"/>
  <c r="F11"/>
  <c r="G10"/>
  <c r="F10"/>
  <c r="G9"/>
  <c r="F9"/>
  <c r="G8"/>
  <c r="F8"/>
  <c r="I7"/>
  <c r="G7"/>
  <c r="F7"/>
  <c r="I6"/>
  <c r="H6"/>
  <c r="G6"/>
  <c r="F6"/>
  <c r="G35" i="75"/>
  <c r="G34"/>
  <c r="G33"/>
  <c r="B33"/>
  <c r="G32"/>
  <c r="B32"/>
  <c r="G31"/>
  <c r="G30"/>
  <c r="G29"/>
  <c r="F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E11"/>
  <c r="D11"/>
  <c r="C11"/>
  <c r="B11"/>
  <c r="G10"/>
  <c r="G9"/>
  <c r="G8"/>
  <c r="F8"/>
  <c r="B8"/>
  <c r="G7"/>
  <c r="G6"/>
  <c r="F6"/>
  <c r="D10" i="53"/>
  <c r="C10"/>
  <c r="B10"/>
  <c r="D9"/>
  <c r="D8"/>
  <c r="D7"/>
  <c r="D6"/>
</calcChain>
</file>

<file path=xl/sharedStrings.xml><?xml version="1.0" encoding="utf-8"?>
<sst xmlns="http://schemas.openxmlformats.org/spreadsheetml/2006/main" count="2117" uniqueCount="1568">
  <si>
    <t>2019年花垣县财政预算汇总表（草案）</t>
  </si>
  <si>
    <t>编制单位：财政局预算股</t>
  </si>
  <si>
    <t>单位：万元</t>
  </si>
  <si>
    <t>预算类别</t>
  </si>
  <si>
    <t>预算收入</t>
  </si>
  <si>
    <t>预算支出</t>
  </si>
  <si>
    <t>结余</t>
  </si>
  <si>
    <t>备注</t>
  </si>
  <si>
    <t>公共财政预算</t>
  </si>
  <si>
    <t>缺口资金29643万</t>
  </si>
  <si>
    <t>政府性基金预算</t>
  </si>
  <si>
    <t>社会保险基金预算</t>
  </si>
  <si>
    <t>本年结余5426万</t>
  </si>
  <si>
    <t>国有资本经营预算</t>
  </si>
  <si>
    <t>合计</t>
  </si>
  <si>
    <t>表1</t>
  </si>
  <si>
    <t>2020年花垣县一般公共预算收入表</t>
  </si>
  <si>
    <t>项  目</t>
  </si>
  <si>
    <t>2020年预算数</t>
  </si>
  <si>
    <t>上划中央</t>
  </si>
  <si>
    <t>上划省</t>
  </si>
  <si>
    <t>上划州</t>
  </si>
  <si>
    <t>县</t>
  </si>
  <si>
    <t>收入总计</t>
  </si>
  <si>
    <t>其中:税务</t>
  </si>
  <si>
    <t>财政</t>
  </si>
  <si>
    <t>地方收入合计</t>
  </si>
  <si>
    <t>一、税收收入</t>
  </si>
  <si>
    <t>1、增值税</t>
  </si>
  <si>
    <t>2、营业税</t>
  </si>
  <si>
    <t>3、企业所得税</t>
  </si>
  <si>
    <t>4、个人所得税</t>
  </si>
  <si>
    <t>5、消费税</t>
  </si>
  <si>
    <t>6、资源税</t>
  </si>
  <si>
    <t>7、城市维护建设税</t>
  </si>
  <si>
    <t>8、房产税</t>
  </si>
  <si>
    <t>9、印花税</t>
  </si>
  <si>
    <t>10、城镇土地使用税</t>
  </si>
  <si>
    <t>11、土地增值税</t>
  </si>
  <si>
    <t>12、车辆购置税</t>
  </si>
  <si>
    <t>13、车船税</t>
  </si>
  <si>
    <t>14、耕地占用税</t>
  </si>
  <si>
    <t>15、契税</t>
  </si>
  <si>
    <t>16、烟叶税</t>
  </si>
  <si>
    <t>17、环境保护税</t>
  </si>
  <si>
    <t>二、非税收入</t>
  </si>
  <si>
    <t>1、专项收入</t>
  </si>
  <si>
    <t>2、行政事业性收费</t>
  </si>
  <si>
    <t>3、罚没收入</t>
  </si>
  <si>
    <t>4、国有资源(资产)有偿使用收入</t>
  </si>
  <si>
    <t>5、政府住房基金收入</t>
  </si>
  <si>
    <t>6、其他非税收入</t>
  </si>
  <si>
    <t>2000万含三办、十项工程牵头单位、扶贫驻村工作经费、15个行业脱贫攻坚指挥部等</t>
  </si>
  <si>
    <t>附明细</t>
  </si>
  <si>
    <t>含审计、财政投资评审专项，规划及传统村落保护</t>
  </si>
  <si>
    <t>含三办、十项工程牵头单位、,扶贫驻村工作经费、15个行业指挥部等</t>
  </si>
  <si>
    <r>
      <rPr>
        <sz val="11"/>
        <rFont val="仿宋_GB2312"/>
        <charset val="134"/>
      </rPr>
      <t>畜禽防疫专项资金60万元、区域站工作经费10万元、电子显示屏维护经费3万元、气象预警信息发布3万元、机场气象观测站维护运行5万元、人工影响天气10万元、湘西新一代气象站建设前期费24万、机购置补贴20万元,</t>
    </r>
    <r>
      <rPr>
        <sz val="11"/>
        <color indexed="10"/>
        <rFont val="仿宋_GB2312"/>
        <charset val="134"/>
      </rPr>
      <t>扶贫信息系统215万元、</t>
    </r>
    <r>
      <rPr>
        <sz val="11"/>
        <rFont val="仿宋_GB2312"/>
        <charset val="134"/>
      </rPr>
      <t>国家级农科园县级配套500万元。</t>
    </r>
  </si>
  <si>
    <t>表2</t>
  </si>
  <si>
    <t>2020年花垣县一般公共预算支出表</t>
  </si>
  <si>
    <t>科目编码</t>
  </si>
  <si>
    <t>科目名称</t>
  </si>
  <si>
    <t>八大支出</t>
  </si>
  <si>
    <t>民生支出</t>
  </si>
  <si>
    <t>总计</t>
  </si>
  <si>
    <t>县本级小计</t>
  </si>
  <si>
    <t>其中:提前下达</t>
  </si>
  <si>
    <t>乡镇小计</t>
  </si>
  <si>
    <t>合  计</t>
  </si>
  <si>
    <t>八大</t>
  </si>
  <si>
    <t>一般公共服务支出</t>
  </si>
  <si>
    <t>外交支出</t>
  </si>
  <si>
    <t>国防支出</t>
  </si>
  <si>
    <t>公共安全支出</t>
  </si>
  <si>
    <t>民生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</si>
  <si>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</si>
  <si>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</si>
  <si>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</si>
  <si>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</si>
  <si>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</si>
  <si>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</si>
  <si>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</si>
  <si>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</si>
  <si>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</si>
  <si>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</si>
  <si>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安监调至224</t>
  </si>
  <si>
    <t>商业服务业等支出</t>
  </si>
  <si>
    <t>18年有旅游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</si>
  <si>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</si>
  <si>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</si>
  <si>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</si>
  <si>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</si>
  <si>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</si>
  <si>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</si>
  <si>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</si>
  <si>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</si>
  <si>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</si>
  <si>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上解支出</t>
  </si>
  <si>
    <t>债务还本支出</t>
  </si>
  <si>
    <t>债务付息支出</t>
  </si>
  <si>
    <t>债务发行费用支出</t>
  </si>
  <si>
    <t>2020年一般公共预算支出明细表</t>
  </si>
  <si>
    <t>支出功能科目编码</t>
  </si>
  <si>
    <t>支出功能科目名称</t>
  </si>
  <si>
    <t>2020年预算合计数</t>
  </si>
  <si>
    <t>支出功能科目</t>
  </si>
  <si>
    <t>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</si>
  <si>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</si>
  <si>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</si>
  <si>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</si>
  <si>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</si>
  <si>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</si>
  <si>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</si>
  <si>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</si>
  <si>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</si>
  <si>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</si>
  <si>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</si>
  <si>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</si>
  <si>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政协事务</t>
  </si>
  <si>
    <t>政协会议</t>
  </si>
  <si>
    <t>委员视察</t>
  </si>
  <si>
    <t>参政议政</t>
  </si>
  <si>
    <t>其他政协事务支出</t>
  </si>
  <si>
    <t>政府办公厅（室）及相关机构事务</t>
  </si>
  <si>
    <t>专项服务</t>
  </si>
  <si>
    <t>专项业务活动</t>
  </si>
  <si>
    <t>政务公开审批</t>
  </si>
  <si>
    <t>信访事务</t>
  </si>
  <si>
    <t>参事事务</t>
  </si>
  <si>
    <t>其他政府办公厅（室）及相关机构事务支出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</si>
  <si>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</si>
  <si>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</si>
  <si>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</si>
  <si>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</si>
  <si>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</si>
  <si>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</si>
  <si>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</si>
  <si>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</si>
  <si>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</si>
  <si>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</si>
  <si>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</si>
  <si>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</si>
  <si>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</si>
  <si>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</si>
  <si>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</si>
  <si>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</si>
  <si>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</si>
  <si>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</si>
  <si>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</si>
  <si>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</si>
  <si>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</si>
  <si>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</si>
  <si>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税收事务</t>
  </si>
  <si>
    <t>税务办案</t>
  </si>
  <si>
    <t>发票管理及税务登记</t>
  </si>
  <si>
    <t>代扣代收代征税款手续费</t>
  </si>
  <si>
    <t>税务宣传</t>
  </si>
  <si>
    <t>协税护税</t>
  </si>
  <si>
    <t>其他税收事务支出</t>
  </si>
  <si>
    <t>审计事务</t>
  </si>
  <si>
    <t>审计业务</t>
  </si>
  <si>
    <t>审计管理</t>
  </si>
  <si>
    <t>其他审计事务支出</t>
  </si>
  <si>
    <t>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</si>
  <si>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</si>
  <si>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</si>
  <si>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</si>
  <si>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</si>
  <si>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</si>
  <si>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</si>
  <si>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</si>
  <si>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>人力资源事务</t>
  </si>
  <si>
    <t>政府特殊津贴</t>
  </si>
  <si>
    <t>资助留学回国人员</t>
  </si>
  <si>
    <t>博士后日常经费</t>
  </si>
  <si>
    <t>引进人才费用</t>
  </si>
  <si>
    <t>其他人力资源事务支出</t>
  </si>
  <si>
    <t>纪检监察事务</t>
  </si>
  <si>
    <t>大案要案查处</t>
  </si>
  <si>
    <t>派驻派出机构</t>
  </si>
  <si>
    <t>巡视工作</t>
  </si>
  <si>
    <t>其他纪检监察事务支出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</si>
  <si>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</si>
  <si>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</si>
  <si>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</si>
  <si>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</si>
  <si>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</si>
  <si>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</si>
  <si>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</si>
  <si>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知识产权事务</t>
  </si>
  <si>
    <t>专利审批</t>
  </si>
  <si>
    <t>国家知识产权战略</t>
  </si>
  <si>
    <t>专利试点和产业化推进</t>
  </si>
  <si>
    <t>国际组织专项活动</t>
  </si>
  <si>
    <t>知识产权宏观管理</t>
  </si>
  <si>
    <t>商标管理</t>
  </si>
  <si>
    <t>原产地地理标志管理</t>
  </si>
  <si>
    <t>其他知识产权事务支出</t>
  </si>
  <si>
    <t>民族事务</t>
  </si>
  <si>
    <t>民族工作专项</t>
  </si>
  <si>
    <t>其他民族事务支出</t>
  </si>
  <si>
    <t>港澳台事务</t>
  </si>
  <si>
    <t>港澳事务</t>
  </si>
  <si>
    <t>台湾事务</t>
  </si>
  <si>
    <t>其他港澳台事务支出</t>
  </si>
  <si>
    <t>档案事务</t>
  </si>
  <si>
    <t>档案馆</t>
  </si>
  <si>
    <t>其他档案事务支出</t>
  </si>
  <si>
    <t>民主党派及工商联事务</t>
  </si>
  <si>
    <t>其他民主党派及工商联事务支出</t>
  </si>
  <si>
    <t>群众团体事务</t>
  </si>
  <si>
    <t>工会事务</t>
  </si>
  <si>
    <t>其他群众团体事务支出</t>
  </si>
  <si>
    <t>党委办公厅（室）及相关机构事务</t>
  </si>
  <si>
    <t>专项业务</t>
  </si>
  <si>
    <t>其他党委办公厅（室）及相关机构事务支出</t>
  </si>
  <si>
    <t>组织事务</t>
  </si>
  <si>
    <t>公务员事务</t>
  </si>
  <si>
    <t>其他组织事务支出</t>
  </si>
  <si>
    <t>宣传事务</t>
  </si>
  <si>
    <t>宣传管理</t>
  </si>
  <si>
    <t>其他宣传事务支出</t>
  </si>
  <si>
    <t>统战事务</t>
  </si>
  <si>
    <t>宗教事务</t>
  </si>
  <si>
    <t>华侨事务</t>
  </si>
  <si>
    <t>其他统战事务支出</t>
  </si>
  <si>
    <t>对外联络事务</t>
  </si>
  <si>
    <t>其他对外联络事务支出</t>
  </si>
  <si>
    <t>其他共产党事务支出</t>
  </si>
  <si>
    <t>网信事务</t>
  </si>
  <si>
    <t>信息安全事务</t>
  </si>
  <si>
    <t>其他网信事务支出</t>
  </si>
  <si>
    <t>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</si>
  <si>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</si>
  <si>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</si>
  <si>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</si>
  <si>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</si>
  <si>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</si>
  <si>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</si>
  <si>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</si>
  <si>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</si>
  <si>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</si>
  <si>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>其他一般公共服务支出</t>
  </si>
  <si>
    <t>国家赔偿费用支出</t>
  </si>
  <si>
    <t>外交管理事务</t>
  </si>
  <si>
    <t>其他外交管理事务支出</t>
  </si>
  <si>
    <t>驻外机构</t>
  </si>
  <si>
    <t>驻外使领馆</t>
  </si>
  <si>
    <t>其他驻外机构支出</t>
  </si>
  <si>
    <t>对外援助</t>
  </si>
  <si>
    <t>援外优惠贷款贴息</t>
  </si>
  <si>
    <t>国际组织</t>
  </si>
  <si>
    <t>国际组织会费</t>
  </si>
  <si>
    <t>国际组织捐赠</t>
  </si>
  <si>
    <t>维和摊款</t>
  </si>
  <si>
    <t>国际组织股金及基金</t>
  </si>
  <si>
    <t>其他国际组织支出</t>
  </si>
  <si>
    <t>对外合作与交流</t>
  </si>
  <si>
    <t>在华国际会议</t>
  </si>
  <si>
    <t>国际交流活动</t>
  </si>
  <si>
    <t>对外合作活动</t>
  </si>
  <si>
    <t>其他对外合作与交流支出</t>
  </si>
  <si>
    <t>对外宣传</t>
  </si>
  <si>
    <t>边界勘界联检</t>
  </si>
  <si>
    <t>边界勘界</t>
  </si>
  <si>
    <t>边界联检</t>
  </si>
  <si>
    <t>边界界桩维护</t>
  </si>
  <si>
    <t>国际发展合作</t>
  </si>
  <si>
    <t>其他国际发展合作支出</t>
  </si>
  <si>
    <t>其他外交支出</t>
  </si>
  <si>
    <t>现役部队</t>
  </si>
  <si>
    <t>国防科研事业</t>
  </si>
  <si>
    <t>专项工程</t>
  </si>
  <si>
    <t>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</si>
  <si>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</si>
  <si>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</si>
  <si>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</si>
  <si>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</si>
  <si>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</si>
  <si>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</si>
  <si>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</si>
  <si>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</si>
  <si>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</si>
  <si>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>其他国防支出</t>
  </si>
  <si>
    <t>武装警察部队</t>
  </si>
  <si>
    <t>其他武装警察部队支出</t>
  </si>
  <si>
    <t>公安</t>
  </si>
  <si>
    <t>执法办案</t>
  </si>
  <si>
    <t>特别业务</t>
  </si>
  <si>
    <t>特勤业务</t>
  </si>
  <si>
    <t>移民事务</t>
  </si>
  <si>
    <t>其他公安支出</t>
  </si>
  <si>
    <t>国家安全</t>
  </si>
  <si>
    <t>安全业务</t>
  </si>
  <si>
    <t>其他国家安全支出</t>
  </si>
  <si>
    <t>检察</t>
  </si>
  <si>
    <t>“两房”建设</t>
  </si>
  <si>
    <t>检察监督</t>
  </si>
  <si>
    <t>其他检察支出</t>
  </si>
  <si>
    <t>法院</t>
  </si>
  <si>
    <t>案件审判</t>
  </si>
  <si>
    <t>案件执行</t>
  </si>
  <si>
    <t>“两庭”建设</t>
  </si>
  <si>
    <t>其他法院支出</t>
  </si>
  <si>
    <t>司法</t>
  </si>
  <si>
    <t>基层司法业务</t>
  </si>
  <si>
    <t>普法宣传</t>
  </si>
  <si>
    <t>律师公证管理</t>
  </si>
  <si>
    <t>法律援助</t>
  </si>
  <si>
    <t>国家统一法律职业资格考试</t>
  </si>
  <si>
    <t>仲裁</t>
  </si>
  <si>
    <t>社区矫正</t>
  </si>
  <si>
    <t>司法鉴定</t>
  </si>
  <si>
    <t>法制建设</t>
  </si>
  <si>
    <t>其他司法支出</t>
  </si>
  <si>
    <t>监狱</t>
  </si>
  <si>
    <t>犯人生活</t>
  </si>
  <si>
    <t>犯人改造</t>
  </si>
  <si>
    <t>狱政设施建设</t>
  </si>
  <si>
    <t>其他监狱支出</t>
  </si>
  <si>
    <t>强制隔离戒毒</t>
  </si>
  <si>
    <t>强制隔离戒毒人员生活</t>
  </si>
  <si>
    <t>强制隔离戒毒人员教育</t>
  </si>
  <si>
    <t>所政设施建设</t>
  </si>
  <si>
    <t>其他强制隔离戒毒支出</t>
  </si>
  <si>
    <t>国家保密</t>
  </si>
  <si>
    <t>保密技术</t>
  </si>
  <si>
    <t>保密管理</t>
  </si>
  <si>
    <t>其他国家保密支出</t>
  </si>
  <si>
    <t>缉私警察</t>
  </si>
  <si>
    <t>缉私业务</t>
  </si>
  <si>
    <t>其他缉私警察支出</t>
  </si>
  <si>
    <t>其他公共安全支出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</si>
  <si>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</si>
  <si>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</si>
  <si>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</si>
  <si>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</si>
  <si>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</si>
  <si>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</si>
  <si>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</si>
  <si>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</si>
  <si>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</si>
  <si>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</si>
  <si>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</si>
  <si>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职业教育</t>
  </si>
  <si>
    <t>初等职业教育</t>
  </si>
  <si>
    <t>中等职业教育</t>
  </si>
  <si>
    <t>技校教育</t>
  </si>
  <si>
    <t>高等职业教育</t>
  </si>
  <si>
    <t>其他职业教育支出</t>
  </si>
  <si>
    <t>成人教育</t>
  </si>
  <si>
    <t>成人初等教育</t>
  </si>
  <si>
    <t>成人中等教育</t>
  </si>
  <si>
    <t>成人高等教育</t>
  </si>
  <si>
    <t>成人广播电视教育</t>
  </si>
  <si>
    <t>其他成人教育支出</t>
  </si>
  <si>
    <t>广播电视教育</t>
  </si>
  <si>
    <t>广播电视学校</t>
  </si>
  <si>
    <t>教育电视台</t>
  </si>
  <si>
    <t>其他广播电视教育支出</t>
  </si>
  <si>
    <t>留学教育</t>
  </si>
  <si>
    <t>出国留学教育</t>
  </si>
  <si>
    <t>来华留学教育</t>
  </si>
  <si>
    <t>其他留学教育支出</t>
  </si>
  <si>
    <t>特殊教育</t>
  </si>
  <si>
    <t>特殊学校教育</t>
  </si>
  <si>
    <t>工读学校教育</t>
  </si>
  <si>
    <t>其他特殊教育支出</t>
  </si>
  <si>
    <t>进修及培训</t>
  </si>
  <si>
    <t>教师进修</t>
  </si>
  <si>
    <t>干部教育</t>
  </si>
  <si>
    <t>培训支出</t>
  </si>
  <si>
    <t>退役士兵能力提升</t>
  </si>
  <si>
    <t>其他进修及培训</t>
  </si>
  <si>
    <t>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</si>
  <si>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</si>
  <si>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</si>
  <si>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</si>
  <si>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</si>
  <si>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</si>
  <si>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</si>
  <si>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</t>
  </si>
  <si>
    <t>科学技术管理事务</t>
  </si>
  <si>
    <t>其他科学技术管理事务支出</t>
  </si>
  <si>
    <t>基础研究</t>
  </si>
  <si>
    <t>机构运行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</si>
  <si>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</si>
  <si>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</si>
  <si>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</si>
  <si>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</si>
  <si>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</si>
  <si>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</si>
  <si>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应用研究</t>
  </si>
  <si>
    <t>社会公益研究</t>
  </si>
  <si>
    <t>高技术研究</t>
  </si>
  <si>
    <t>专项科研试制</t>
  </si>
  <si>
    <t>其他应用研究支出</t>
  </si>
  <si>
    <t>技术研究与开发</t>
  </si>
  <si>
    <t>科技成果转化与扩散</t>
  </si>
  <si>
    <t>其他技术研究与开发支出</t>
  </si>
  <si>
    <t>科技条件与服务</t>
  </si>
  <si>
    <t>技术创新服务体系</t>
  </si>
  <si>
    <t>科技条件专项</t>
  </si>
  <si>
    <t>其他科技条件与服务支出</t>
  </si>
  <si>
    <t>社会科学</t>
  </si>
  <si>
    <t>社会科学研究机构</t>
  </si>
  <si>
    <t>社会科学研究</t>
  </si>
  <si>
    <t>社科基金支出</t>
  </si>
  <si>
    <t>其他社会科学支出</t>
  </si>
  <si>
    <t>科学技术普及</t>
  </si>
  <si>
    <t>科普活动</t>
  </si>
  <si>
    <t>青少年科技活动</t>
  </si>
  <si>
    <t>学术交流活动</t>
  </si>
  <si>
    <t>科技馆站</t>
  </si>
  <si>
    <t>其他科学技术普及支出</t>
  </si>
  <si>
    <t>科技交流与合作</t>
  </si>
  <si>
    <t>国际交流与合作</t>
  </si>
  <si>
    <t>重大科技合作项目</t>
  </si>
  <si>
    <t>其他科技交流与合作支出</t>
  </si>
  <si>
    <t>科技重大项目</t>
  </si>
  <si>
    <t>科技重大专项</t>
  </si>
  <si>
    <t>重点研发计划</t>
  </si>
  <si>
    <t>其他科技重大项目</t>
  </si>
  <si>
    <t>其他科学技术支出</t>
  </si>
  <si>
    <t>科技奖励</t>
  </si>
  <si>
    <t>核应急</t>
  </si>
  <si>
    <t>转制科研机构</t>
  </si>
  <si>
    <t>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</si>
  <si>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</si>
  <si>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</si>
  <si>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</si>
  <si>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</si>
  <si>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</si>
  <si>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</si>
  <si>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</si>
  <si>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</si>
  <si>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</si>
  <si>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</si>
  <si>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</si>
  <si>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</si>
  <si>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>文物</t>
  </si>
  <si>
    <t>文物保护</t>
  </si>
  <si>
    <t>博物馆</t>
  </si>
  <si>
    <t>历史名城与古迹</t>
  </si>
  <si>
    <t>其他文物支出</t>
  </si>
  <si>
    <t>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</si>
  <si>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</si>
  <si>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</si>
  <si>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</si>
  <si>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</si>
  <si>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</si>
  <si>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</si>
  <si>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</si>
  <si>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新闻出版电影</t>
  </si>
  <si>
    <t>新闻通讯</t>
  </si>
  <si>
    <t>出版发行</t>
  </si>
  <si>
    <t>版权管理</t>
  </si>
  <si>
    <t>电影</t>
  </si>
  <si>
    <t>其他新闻出版电影支出</t>
  </si>
  <si>
    <t>广播电视</t>
  </si>
  <si>
    <t>广播</t>
  </si>
  <si>
    <t>电视</t>
  </si>
  <si>
    <t>监测监管</t>
  </si>
  <si>
    <t>其他广播电视支出</t>
  </si>
  <si>
    <t>其他文化旅游体育与传媒支出</t>
  </si>
  <si>
    <t>宣传文化发展专项支出</t>
  </si>
  <si>
    <t>文化产业发展专项支出</t>
  </si>
  <si>
    <t>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</si>
  <si>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</si>
  <si>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</si>
  <si>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</si>
  <si>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</si>
  <si>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</si>
  <si>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</si>
  <si>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</si>
  <si>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</si>
  <si>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</si>
  <si>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民政管理事务</t>
  </si>
  <si>
    <t>社会组织管理</t>
  </si>
  <si>
    <t>行政区划和地名管理</t>
  </si>
  <si>
    <t>基层政权建设和社区治理</t>
  </si>
  <si>
    <t>其他民政管理事务支出</t>
  </si>
  <si>
    <t>补充全国社会保障基金</t>
  </si>
  <si>
    <t>用一般公共预算补充基金</t>
  </si>
  <si>
    <t>国有资本经营预算补充社保基金支出</t>
  </si>
  <si>
    <t>用其他财政资金补充基金</t>
  </si>
  <si>
    <t>行政事业单位养老支出</t>
  </si>
  <si>
    <t>行政单位离退休</t>
  </si>
  <si>
    <t>事业单位离退休</t>
  </si>
  <si>
    <t>离退休人员管理机构</t>
  </si>
  <si>
    <t>机关事业单位基本养老保险缴费支出</t>
  </si>
  <si>
    <t>机关事业单位职业年金缴费支出</t>
  </si>
  <si>
    <t>对机关事业单位基本养老保险基金的补助</t>
  </si>
  <si>
    <t>其他行政事业单位养老支出</t>
  </si>
  <si>
    <t>企业改革补助</t>
  </si>
  <si>
    <t>企业关闭破产补助</t>
  </si>
  <si>
    <t>厂办大集体改革补助</t>
  </si>
  <si>
    <t>其他企业改革发展补助</t>
  </si>
  <si>
    <t>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</si>
  <si>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</si>
  <si>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</si>
  <si>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</si>
  <si>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</si>
  <si>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</si>
  <si>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</si>
  <si>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</si>
  <si>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</si>
  <si>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</si>
  <si>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>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</si>
  <si>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</si>
  <si>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</si>
  <si>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</si>
  <si>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</si>
  <si>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</si>
  <si>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</si>
  <si>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</si>
  <si>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</si>
  <si>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</si>
  <si>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</si>
  <si>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</si>
  <si>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</si>
  <si>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</si>
  <si>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</si>
  <si>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>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</si>
  <si>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</si>
  <si>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</si>
  <si>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</si>
  <si>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</si>
  <si>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</si>
  <si>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</si>
  <si>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</si>
  <si>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>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</si>
  <si>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</si>
  <si>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</si>
  <si>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</si>
  <si>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</si>
  <si>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</si>
  <si>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</si>
  <si>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</si>
  <si>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</si>
  <si>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</si>
  <si>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</si>
  <si>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</si>
  <si>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</si>
  <si>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</si>
  <si>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</si>
  <si>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城市特困人员救助供养支出</t>
  </si>
  <si>
    <t>农村特困人员救助供养支出</t>
  </si>
  <si>
    <t>补充道路交通事故社会救助基金</t>
  </si>
  <si>
    <t>交强险增值税补助基金支出</t>
  </si>
  <si>
    <t>交强险罚款收入补助基金支出</t>
  </si>
  <si>
    <t>其他生活救助</t>
  </si>
  <si>
    <t>其他城市生活救助</t>
  </si>
  <si>
    <t>其他农村生活救助</t>
  </si>
  <si>
    <t>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</si>
  <si>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</si>
  <si>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</si>
  <si>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</si>
  <si>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</si>
  <si>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</si>
  <si>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</si>
  <si>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</si>
  <si>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其他财政对社会保险基金的补助</t>
  </si>
  <si>
    <t>退役军人管理事务</t>
  </si>
  <si>
    <t>拥军优属</t>
  </si>
  <si>
    <t>部队供应</t>
  </si>
  <si>
    <t>其他退役军人事务管理支出</t>
  </si>
  <si>
    <t>小型水库移民扶助基金对应专项债务收入安排的支出</t>
  </si>
  <si>
    <t>基础设施建设和经济发展</t>
  </si>
  <si>
    <t>其他小型水库移民扶助基金对应专项债务收入安排的支出</t>
  </si>
  <si>
    <t>财政代缴社会保险费支出</t>
  </si>
  <si>
    <t>财政代缴城乡居民基本养老保险费支出</t>
  </si>
  <si>
    <t>财政代缴其他社会保险费支出</t>
  </si>
  <si>
    <t>其他社会保障和就业支出</t>
  </si>
  <si>
    <t>卫生健康管理事物</t>
  </si>
  <si>
    <t>其他卫生健康管理事物支出</t>
  </si>
  <si>
    <t>公立医院</t>
  </si>
  <si>
    <t>综合医院</t>
  </si>
  <si>
    <t>中医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</si>
  <si>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</si>
  <si>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</si>
  <si>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</si>
  <si>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</si>
  <si>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</si>
  <si>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</si>
  <si>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</si>
  <si>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</si>
  <si>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</si>
  <si>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</si>
  <si>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</si>
  <si>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>基层医疗卫生机构</t>
  </si>
  <si>
    <t>城市社区卫生机构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</si>
  <si>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</si>
  <si>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</si>
  <si>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</si>
  <si>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</si>
  <si>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</si>
  <si>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</si>
  <si>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</si>
  <si>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</si>
  <si>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</si>
  <si>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</si>
  <si>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</si>
  <si>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</si>
  <si>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</si>
  <si>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</si>
  <si>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</si>
  <si>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其他中医药支出</t>
  </si>
  <si>
    <t>计划生育事务</t>
  </si>
  <si>
    <t>计划生育机构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</si>
  <si>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</si>
  <si>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</si>
  <si>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</si>
  <si>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</si>
  <si>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</si>
  <si>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</si>
  <si>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</si>
  <si>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</si>
  <si>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</si>
  <si>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</si>
  <si>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</si>
  <si>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>医疗救助</t>
  </si>
  <si>
    <t>城乡医疗救助</t>
  </si>
  <si>
    <t>疾病应急救助</t>
  </si>
  <si>
    <t>其他医疗救助支出</t>
  </si>
  <si>
    <t>优抚对象医疗</t>
  </si>
  <si>
    <t>优抚对象医疗补助</t>
  </si>
  <si>
    <t>其他优抚对象医疗支出</t>
  </si>
  <si>
    <t>医疗保障管理事务</t>
  </si>
  <si>
    <t>医疗保障政策管理</t>
  </si>
  <si>
    <t>医疗保障经办事务</t>
  </si>
  <si>
    <t>其他医疗保障管理事务支出</t>
  </si>
  <si>
    <t>老龄卫生健康事务</t>
  </si>
  <si>
    <t>其他卫生健康支出</t>
  </si>
  <si>
    <t>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</si>
  <si>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</si>
  <si>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</si>
  <si>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</si>
  <si>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</si>
  <si>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其他环境保护管理事务支出</t>
  </si>
  <si>
    <t>环境监测与监察</t>
  </si>
  <si>
    <t>建设项目环评审查与监督</t>
  </si>
  <si>
    <t>核与辐射安全监督</t>
  </si>
  <si>
    <t>其他环境监测与监察支出</t>
  </si>
  <si>
    <t>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</si>
  <si>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</si>
  <si>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</si>
  <si>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</si>
  <si>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</si>
  <si>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</si>
  <si>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</si>
  <si>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</si>
  <si>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>自然生态保护</t>
  </si>
  <si>
    <t>生态保护</t>
  </si>
  <si>
    <t>农村环境保护</t>
  </si>
  <si>
    <t>生物及物种资源保护</t>
  </si>
  <si>
    <t>其他自然生态保护支出</t>
  </si>
  <si>
    <t>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</si>
  <si>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</si>
  <si>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</si>
  <si>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</si>
  <si>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</si>
  <si>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</si>
  <si>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</si>
  <si>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>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</si>
  <si>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</si>
  <si>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</si>
  <si>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</si>
  <si>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</si>
  <si>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</si>
  <si>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>风沙荒漠治理</t>
  </si>
  <si>
    <t>京津风沙源治理工程建设</t>
  </si>
  <si>
    <t>其他风沙荒漠治理支出</t>
  </si>
  <si>
    <t>退牧还草</t>
  </si>
  <si>
    <t>退牧还草工程建设</t>
  </si>
  <si>
    <t>其他退牧还草支出</t>
  </si>
  <si>
    <t>已垦草原退耕还草</t>
  </si>
  <si>
    <t>能源节约利用</t>
  </si>
  <si>
    <t>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</si>
  <si>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</si>
  <si>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</si>
  <si>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</si>
  <si>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</si>
  <si>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</si>
  <si>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>可再生能源</t>
  </si>
  <si>
    <t>循环经济</t>
  </si>
  <si>
    <t>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</si>
  <si>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</si>
  <si>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</si>
  <si>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</si>
  <si>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</si>
  <si>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</si>
  <si>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</si>
  <si>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</si>
  <si>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</si>
  <si>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</si>
  <si>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>其他节能环保支出</t>
  </si>
  <si>
    <t>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</si>
  <si>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</si>
  <si>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</si>
  <si>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</si>
  <si>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</si>
  <si>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</si>
  <si>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</si>
  <si>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</si>
  <si>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</si>
  <si>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</si>
  <si>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</si>
  <si>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</si>
  <si>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</si>
  <si>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建设市场管理与监督</t>
  </si>
  <si>
    <t>其他城乡社区支出</t>
  </si>
  <si>
    <t>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</si>
  <si>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</si>
  <si>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</si>
  <si>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</si>
  <si>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</si>
  <si>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</si>
  <si>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</si>
  <si>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</si>
  <si>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</si>
  <si>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</si>
  <si>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</si>
  <si>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</si>
  <si>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</si>
  <si>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</si>
  <si>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</si>
  <si>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</si>
  <si>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</si>
  <si>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</si>
  <si>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</si>
  <si>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</si>
  <si>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</si>
  <si>
    <t>其他农业农村支出</t>
  </si>
  <si>
    <t>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</si>
  <si>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</si>
  <si>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</si>
  <si>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</si>
  <si>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</si>
  <si>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</si>
  <si>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</si>
  <si>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</si>
  <si>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</si>
  <si>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</si>
  <si>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</si>
  <si>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</si>
  <si>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</si>
  <si>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</si>
  <si>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</si>
  <si>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</si>
  <si>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</si>
  <si>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</si>
  <si>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</si>
  <si>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行业业务管理</t>
  </si>
  <si>
    <t>其他林业和草原支出</t>
  </si>
  <si>
    <t>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</si>
  <si>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</si>
  <si>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</si>
  <si>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</si>
  <si>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</si>
  <si>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</si>
  <si>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</si>
  <si>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</si>
  <si>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</si>
  <si>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</si>
  <si>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</si>
  <si>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</si>
  <si>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</si>
  <si>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</si>
  <si>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</si>
  <si>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</si>
  <si>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</si>
  <si>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</si>
  <si>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</si>
  <si>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</si>
  <si>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农村人畜饮水</t>
  </si>
  <si>
    <t>南水北调工程建设</t>
  </si>
  <si>
    <t>南水北调工程管理</t>
  </si>
  <si>
    <t>其他水利支出</t>
  </si>
  <si>
    <t>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</si>
  <si>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</si>
  <si>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</si>
  <si>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</si>
  <si>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</si>
  <si>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</si>
  <si>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</si>
  <si>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</si>
  <si>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>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</si>
  <si>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</si>
  <si>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</si>
  <si>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</si>
  <si>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</si>
  <si>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</si>
  <si>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</si>
  <si>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</si>
  <si>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</si>
  <si>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</si>
  <si>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</si>
  <si>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</si>
  <si>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</si>
  <si>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其他普惠金融发展支出</t>
  </si>
  <si>
    <t>目标价格补贴</t>
  </si>
  <si>
    <t>棉花目标价格补贴</t>
  </si>
  <si>
    <t>其他目标价格补贴</t>
  </si>
  <si>
    <t>其他农林水支出</t>
  </si>
  <si>
    <t>化解其他公益性乡村债务支出</t>
  </si>
  <si>
    <t>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</si>
  <si>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</si>
  <si>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</si>
  <si>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</si>
  <si>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</si>
  <si>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</si>
  <si>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</si>
  <si>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</si>
  <si>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</si>
  <si>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</si>
  <si>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</si>
  <si>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</si>
  <si>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</si>
  <si>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</si>
  <si>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</si>
  <si>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</si>
  <si>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</si>
  <si>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</si>
  <si>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</si>
  <si>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</si>
  <si>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>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</si>
  <si>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</si>
  <si>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</si>
  <si>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</si>
  <si>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</si>
  <si>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</si>
  <si>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</si>
  <si>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>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</si>
  <si>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</si>
  <si>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</si>
  <si>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</si>
  <si>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</si>
  <si>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</si>
  <si>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</si>
  <si>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>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</si>
  <si>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</si>
  <si>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</si>
  <si>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</si>
  <si>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</si>
  <si>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>邮政业支出</t>
  </si>
  <si>
    <t>邮政普遍服务与特殊服务</t>
  </si>
  <si>
    <t>其他邮政业支出</t>
  </si>
  <si>
    <t>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</si>
  <si>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</si>
  <si>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</si>
  <si>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</si>
  <si>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</si>
  <si>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>其他交通运输支出</t>
  </si>
  <si>
    <t>公共交通运营补助</t>
  </si>
  <si>
    <t>资源勘探工业信息等支出</t>
  </si>
  <si>
    <t>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</si>
  <si>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</si>
  <si>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</si>
  <si>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</si>
  <si>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</si>
  <si>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</si>
  <si>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</si>
  <si>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</si>
  <si>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</si>
  <si>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</si>
  <si>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</si>
  <si>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</si>
  <si>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</si>
  <si>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</si>
  <si>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</si>
  <si>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</si>
  <si>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</si>
  <si>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</si>
  <si>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</si>
  <si>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</si>
  <si>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>建筑业</t>
  </si>
  <si>
    <t>其他建筑业支出</t>
  </si>
  <si>
    <t>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</si>
  <si>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</si>
  <si>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</si>
  <si>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</si>
  <si>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</si>
  <si>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</si>
  <si>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</si>
  <si>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</si>
  <si>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</si>
  <si>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</si>
  <si>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>国有资产监管</t>
  </si>
  <si>
    <t>国有企业监事会专项</t>
  </si>
  <si>
    <t>中央企业专项管理</t>
  </si>
  <si>
    <t>其他国有资产监管支出</t>
  </si>
  <si>
    <t>支持中小企业发展和管理支出</t>
  </si>
  <si>
    <t>科技型中小企业技术创新基金</t>
  </si>
  <si>
    <t>中小企业发展专项</t>
  </si>
  <si>
    <t>其他支持中小企业发展和管理支出</t>
  </si>
  <si>
    <t>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</si>
  <si>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</si>
  <si>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</si>
  <si>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</si>
  <si>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</si>
  <si>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</si>
  <si>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</si>
  <si>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</si>
  <si>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</si>
  <si>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</si>
  <si>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</si>
  <si>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>涉外发展服务支出</t>
  </si>
  <si>
    <t>外商投资环境建设补助资金</t>
  </si>
  <si>
    <t>其他涉外发展服务支出</t>
  </si>
  <si>
    <t>其他商业服务业等支出</t>
  </si>
  <si>
    <t>服务业基础设施建设</t>
  </si>
  <si>
    <t>金融部门行政支出</t>
  </si>
  <si>
    <t>安全防卫</t>
  </si>
  <si>
    <t>金融部门其他行政支出</t>
  </si>
  <si>
    <t>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</si>
  <si>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</si>
  <si>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</si>
  <si>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</si>
  <si>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</si>
  <si>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</si>
  <si>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</si>
  <si>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</si>
  <si>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</si>
  <si>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</si>
  <si>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>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</si>
  <si>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</si>
  <si>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</si>
  <si>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</si>
  <si>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</si>
  <si>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</si>
  <si>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>金融调控支出</t>
  </si>
  <si>
    <t>中央银行亏损补贴</t>
  </si>
  <si>
    <t>其他金融调控支出</t>
  </si>
  <si>
    <t>其他金融支出</t>
  </si>
  <si>
    <t>一般公共服务</t>
  </si>
  <si>
    <t>教育</t>
  </si>
  <si>
    <t>文化体育与传媒</t>
  </si>
  <si>
    <t>医疗卫生</t>
  </si>
  <si>
    <t>节能环保</t>
  </si>
  <si>
    <t>农业</t>
  </si>
  <si>
    <t>交通运输</t>
  </si>
  <si>
    <t>住房保障</t>
  </si>
  <si>
    <t>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</si>
  <si>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</si>
  <si>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</si>
  <si>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</si>
  <si>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</si>
  <si>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</si>
  <si>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</si>
  <si>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</si>
  <si>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</si>
  <si>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</si>
  <si>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</si>
  <si>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</si>
  <si>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</si>
  <si>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</si>
  <si>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</si>
  <si>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</si>
  <si>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</si>
  <si>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</si>
  <si>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</si>
  <si>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</si>
  <si>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</si>
  <si>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基础测绘与地理信息监管</t>
  </si>
  <si>
    <t>其他自然资源事务支出</t>
  </si>
  <si>
    <t>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</si>
  <si>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</si>
  <si>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</si>
  <si>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</si>
  <si>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</si>
  <si>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</si>
  <si>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</si>
  <si>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</si>
  <si>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</si>
  <si>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</si>
  <si>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</si>
  <si>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</si>
  <si>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>其他自然资源海洋气象等支出</t>
  </si>
  <si>
    <t>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</si>
  <si>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</si>
  <si>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</si>
  <si>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</si>
  <si>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</si>
  <si>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</si>
  <si>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</si>
  <si>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</si>
  <si>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</si>
  <si>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</si>
  <si>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</si>
  <si>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>住房改革支出</t>
  </si>
  <si>
    <t>住房公积金</t>
  </si>
  <si>
    <t>提租补贴</t>
  </si>
  <si>
    <t>购房补贴</t>
  </si>
  <si>
    <t>城乡社区住宅</t>
  </si>
  <si>
    <t>公有住房建设和维修改造支出</t>
  </si>
  <si>
    <t>住房公积金管理</t>
  </si>
  <si>
    <t>其他城乡社区住宅支出</t>
  </si>
  <si>
    <t>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</si>
  <si>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</si>
  <si>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</si>
  <si>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</si>
  <si>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</si>
  <si>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</si>
  <si>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</si>
  <si>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</si>
  <si>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</si>
  <si>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</si>
  <si>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</si>
  <si>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</si>
  <si>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</si>
  <si>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</si>
  <si>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</si>
  <si>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</si>
  <si>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</si>
  <si>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</si>
  <si>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</si>
  <si>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</si>
  <si>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</si>
  <si>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>能源储备</t>
  </si>
  <si>
    <t>石油储备</t>
  </si>
  <si>
    <t>天然铀能源储备</t>
  </si>
  <si>
    <t>煤炭储备</t>
  </si>
  <si>
    <t>其他能源储备支出</t>
  </si>
  <si>
    <t>粮油储备</t>
  </si>
  <si>
    <t>储备粮油补贴</t>
  </si>
  <si>
    <t>储备粮油差价补贴</t>
  </si>
  <si>
    <t>储备粮</t>
  </si>
  <si>
    <t>最低收购价政策支出</t>
  </si>
  <si>
    <t>其他粮油储备支出</t>
  </si>
  <si>
    <t>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</si>
  <si>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</si>
  <si>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</si>
  <si>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</si>
  <si>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</si>
  <si>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</si>
  <si>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</si>
  <si>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</si>
  <si>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</si>
  <si>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</si>
  <si>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</si>
  <si>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</si>
  <si>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</si>
  <si>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</si>
  <si>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</si>
  <si>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</si>
  <si>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</si>
  <si>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</si>
  <si>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</si>
  <si>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</si>
  <si>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>消防事务</t>
  </si>
  <si>
    <t>消防应急救援</t>
  </si>
  <si>
    <t>其他消防事务支出</t>
  </si>
  <si>
    <t>森林消防事务</t>
  </si>
  <si>
    <t>森林消防应急救援</t>
  </si>
  <si>
    <t>其他森林消防事务支出</t>
  </si>
  <si>
    <t>煤矿安全</t>
  </si>
  <si>
    <t>煤矿安全监察事务</t>
  </si>
  <si>
    <t>煤矿应急救援事务</t>
  </si>
  <si>
    <t>其他煤矿安全支出</t>
  </si>
  <si>
    <t>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</si>
  <si>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</si>
  <si>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</si>
  <si>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</si>
  <si>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</si>
  <si>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</si>
  <si>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</si>
  <si>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</si>
  <si>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</si>
  <si>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</si>
  <si>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自然灾害防治</t>
  </si>
  <si>
    <t>地质灾害防治</t>
  </si>
  <si>
    <t>森林草原防灾减灾</t>
  </si>
  <si>
    <t>其他自然灾害防治支出</t>
  </si>
  <si>
    <t>自然灾害救灾及恢复重建支出</t>
  </si>
  <si>
    <t>中央自然灾害生活补助</t>
  </si>
  <si>
    <t>地方自然灾害生活补助</t>
  </si>
  <si>
    <t>自然灾害救灾补助</t>
  </si>
  <si>
    <t>自然灾害灾后重建补助</t>
  </si>
  <si>
    <t>其他自然灾害救灾及恢复重建支出</t>
  </si>
  <si>
    <t>其他灾害防治及应急管理支出</t>
  </si>
  <si>
    <t>年初预留</t>
  </si>
  <si>
    <t>返还性支出</t>
  </si>
  <si>
    <t>所得税基数返还支出</t>
  </si>
  <si>
    <t>成品油税费改革税收返还支出</t>
  </si>
  <si>
    <t>增值税税收返还支出</t>
  </si>
  <si>
    <t>消费税税收返还支出</t>
  </si>
  <si>
    <t>增值税“五五分享“税收返还支出</t>
  </si>
  <si>
    <t>其他返还支出</t>
  </si>
  <si>
    <t>一般性转移支付</t>
  </si>
  <si>
    <t>体制补助支出</t>
  </si>
  <si>
    <t>均衡性转移支付支出</t>
  </si>
  <si>
    <t>县级基本财力保障机制奖补资金支出</t>
  </si>
  <si>
    <t>结算补助支出</t>
  </si>
  <si>
    <t>资源枯竭型城市转移支付补助支出</t>
  </si>
  <si>
    <t>企业事业单位划转补助支出</t>
  </si>
  <si>
    <t>产粮</t>
  </si>
  <si>
    <t>重点生态功能区转移支付支出</t>
  </si>
  <si>
    <t>固定数额补助支出</t>
  </si>
  <si>
    <t>革命老区转移支付支出</t>
  </si>
  <si>
    <t>民族地区转移支付支出</t>
  </si>
  <si>
    <t>边境地区转移支付支出</t>
  </si>
  <si>
    <t>贫困地区转移支付支出</t>
  </si>
  <si>
    <t>一般公共服务共同财政事权转移支付支出</t>
  </si>
  <si>
    <t>外交共同财政事权转移支付支出</t>
  </si>
  <si>
    <t>国防共同财政事权转移支付支出</t>
  </si>
  <si>
    <t>公共安全共同财政事权转移支付支出</t>
  </si>
  <si>
    <t>教育共同财政事权转移支付支出</t>
  </si>
  <si>
    <t>科学技术共同财政事权转移支付支出</t>
  </si>
  <si>
    <t>文化旅游体育与传媒共同财政事权转移支付支出</t>
  </si>
  <si>
    <t>社会保障和就业共同财政事权转移支付支出</t>
  </si>
  <si>
    <t>医疗卫生共同财政事权转移支付支出</t>
  </si>
  <si>
    <t>节能环保共同财政事权转移支付支出</t>
  </si>
  <si>
    <t>城乡社区共同财政事权转移支付支出</t>
  </si>
  <si>
    <t>农林水共同财政事权转移支付支出</t>
  </si>
  <si>
    <t>交通运输共同财政事权转移支付支出</t>
  </si>
  <si>
    <t>资源勘探信息等共同财政事权转移支付支出</t>
  </si>
  <si>
    <t>商业服务业等共同财政事权转移支付支出</t>
  </si>
  <si>
    <t>金融共同财政事权转移支付支出</t>
  </si>
  <si>
    <t>自然资源海洋气象等共同财政事权转移支付支出</t>
  </si>
  <si>
    <t>住房保障共同财政事权转移支付支出</t>
  </si>
  <si>
    <t>粮油物资储备共同财政事权转移支付支出</t>
  </si>
  <si>
    <t>灾害防治及应急管理共同财政事权转移支付支出</t>
  </si>
  <si>
    <t>其他共同财政事权转移支付支出</t>
  </si>
  <si>
    <t>其他一般性转移支付支出</t>
  </si>
  <si>
    <t>专项转移支付</t>
  </si>
  <si>
    <t>外交</t>
  </si>
  <si>
    <t>国防</t>
  </si>
  <si>
    <t>公共安全</t>
  </si>
  <si>
    <t>科学技术</t>
  </si>
  <si>
    <t>文化旅游体育与传媒</t>
  </si>
  <si>
    <t>社会保障和就业</t>
  </si>
  <si>
    <t>卫生健康</t>
  </si>
  <si>
    <t>城乡社区</t>
  </si>
  <si>
    <t>农林水</t>
  </si>
  <si>
    <t>资源勘探信息等</t>
  </si>
  <si>
    <t>商业服务业等</t>
  </si>
  <si>
    <t>金融</t>
  </si>
  <si>
    <t>自然资源海洋气象等</t>
  </si>
  <si>
    <t>粮油物资储备</t>
  </si>
  <si>
    <t>灾害防治及应急管理</t>
  </si>
  <si>
    <t>国有资本经营预算转移支付</t>
  </si>
  <si>
    <t>国有资本经营预算转移支付支出</t>
  </si>
  <si>
    <t>体制上解支出</t>
  </si>
  <si>
    <t>专项上解支出</t>
  </si>
  <si>
    <t>调出资金</t>
  </si>
  <si>
    <t>其他调出资金</t>
  </si>
  <si>
    <t>年终结余</t>
  </si>
  <si>
    <t>一般公共预算年终结余</t>
  </si>
  <si>
    <t>债务转贷支出</t>
  </si>
  <si>
    <t>地方政府一般债券转贷支出</t>
  </si>
  <si>
    <t>地方政府向外国政府借款转贷支出</t>
  </si>
  <si>
    <t>地方政府向国际组织借款转贷支出</t>
  </si>
  <si>
    <t>地方政府其他一般债务转贷支出</t>
  </si>
  <si>
    <t>安排预算稳定调节基金</t>
  </si>
  <si>
    <t>补充预算周转金</t>
  </si>
  <si>
    <t>中央政府国内债务还本支出</t>
  </si>
  <si>
    <t>中央政府国外债务还本支出</t>
  </si>
  <si>
    <t>地方政府一般债务还本支出</t>
  </si>
  <si>
    <t>地方政府一般债券还本支出</t>
  </si>
  <si>
    <t>地方政府向外国政府借款还本支出</t>
  </si>
  <si>
    <t>地方政府向国际组织借款还本支出</t>
  </si>
  <si>
    <t>地方政府其他一般债务还本支出</t>
  </si>
  <si>
    <t>中央政府国内债务付息支出</t>
  </si>
  <si>
    <t>中央政府国外债务付息支出</t>
  </si>
  <si>
    <t>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</si>
  <si>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</si>
  <si>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</si>
  <si>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</si>
  <si>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</si>
  <si>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中央政府国内债务发行费用支出</t>
  </si>
  <si>
    <t>中央政府国外债务发行费用支出</t>
  </si>
  <si>
    <t>地方政府一般债务发行费用支出</t>
  </si>
  <si>
    <t>2020年一般公共预算基本支出情况表(按部门经济分类)</t>
  </si>
  <si>
    <t>经济分类科目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</si>
  <si>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020预算数</t>
    </r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</si>
  <si>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</si>
  <si>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</si>
  <si>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</si>
  <si>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</si>
  <si>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</si>
  <si>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</si>
  <si>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</si>
  <si>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</si>
  <si>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</si>
  <si>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</si>
  <si>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</si>
  <si>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</si>
  <si>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</si>
  <si>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</si>
  <si>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</si>
  <si>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</si>
  <si>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</si>
  <si>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</si>
  <si>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</si>
  <si>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</si>
  <si>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</si>
  <si>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</si>
  <si>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</si>
  <si>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</si>
  <si>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</si>
  <si>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</si>
  <si>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</si>
  <si>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</si>
  <si>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</si>
  <si>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</si>
  <si>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</si>
  <si>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</si>
  <si>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</si>
  <si>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</si>
  <si>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</si>
  <si>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</si>
  <si>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</si>
  <si>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</si>
  <si>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</si>
  <si>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</si>
  <si>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</si>
  <si>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</si>
  <si>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</si>
  <si>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</si>
  <si>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</si>
  <si>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</si>
  <si>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</si>
  <si>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</si>
  <si>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</si>
  <si>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</si>
  <si>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</si>
  <si>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</si>
  <si>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资本性支出</t>
  </si>
  <si>
    <t>房屋建筑物构建</t>
  </si>
  <si>
    <t>办公设备购置</t>
  </si>
  <si>
    <t>专用设备购置</t>
  </si>
  <si>
    <t>信息网络及软件购置更新</t>
  </si>
  <si>
    <t>其他资本性支出</t>
  </si>
  <si>
    <t>表3</t>
  </si>
  <si>
    <t>收 入</t>
  </si>
  <si>
    <t>支出</t>
  </si>
  <si>
    <t>项 目</t>
  </si>
  <si>
    <t>一、上年结转</t>
  </si>
  <si>
    <t>一般公共预算支出</t>
  </si>
  <si>
    <t>二、地方收入</t>
  </si>
  <si>
    <t xml:space="preserve">   1.人员工资</t>
  </si>
  <si>
    <t>三、上级补助收入</t>
  </si>
  <si>
    <t xml:space="preserve">   2.运转经费</t>
  </si>
  <si>
    <t>1、返还性收入</t>
  </si>
  <si>
    <t xml:space="preserve">   3.专项支出</t>
  </si>
  <si>
    <t xml:space="preserve">  消费税和增值税税收返还</t>
  </si>
  <si>
    <t xml:space="preserve">   4．上解支出</t>
  </si>
  <si>
    <t xml:space="preserve">  所得税基数返还</t>
  </si>
  <si>
    <t xml:space="preserve">   5、提前下达2020年转移支付支出</t>
  </si>
  <si>
    <t xml:space="preserve">  成品油税费与价格改革返还</t>
  </si>
  <si>
    <t xml:space="preserve">   6.地方政府新增债券安排支出</t>
  </si>
  <si>
    <t xml:space="preserve">  其他税收返还收入</t>
  </si>
  <si>
    <t xml:space="preserve">   7.上年结转支出</t>
  </si>
  <si>
    <t>2、一般性转移支付收入</t>
  </si>
  <si>
    <t xml:space="preserve">  体制补助收入</t>
  </si>
  <si>
    <t xml:space="preserve">  均衡性转移支付补助</t>
  </si>
  <si>
    <t xml:space="preserve">  民族地区转移支付补助</t>
  </si>
  <si>
    <t xml:space="preserve">  革命老区转移支付补助</t>
  </si>
  <si>
    <t xml:space="preserve">  农村税费改革补助</t>
  </si>
  <si>
    <t xml:space="preserve">  县级基本财力保障机制奖补资金</t>
  </si>
  <si>
    <t xml:space="preserve">  资源枯竭型城市转移支付补助</t>
  </si>
  <si>
    <t xml:space="preserve">  结算补助收入</t>
  </si>
  <si>
    <t xml:space="preserve">  企事业单位预算划转补助</t>
  </si>
  <si>
    <t>工商部门停征两费补助</t>
  </si>
  <si>
    <t xml:space="preserve">  公共安全转移支付收入</t>
  </si>
  <si>
    <t xml:space="preserve">  教育转移支付收入</t>
  </si>
  <si>
    <t xml:space="preserve">  社会保障和就业转移支付</t>
  </si>
  <si>
    <t xml:space="preserve">  医疗卫生转移支付收入</t>
  </si>
  <si>
    <t xml:space="preserve">  农林水转移支付收入</t>
  </si>
  <si>
    <t xml:space="preserve">  重点生态功能区转移支付收入</t>
  </si>
  <si>
    <t xml:space="preserve">  固定数额补助</t>
  </si>
  <si>
    <t xml:space="preserve">  其他一般性转移支付收入</t>
  </si>
  <si>
    <t>四、调入预算稳定调节基金</t>
  </si>
  <si>
    <t>五、从国有资本经营预算调入一般公共预算</t>
  </si>
  <si>
    <t>六、从政府性基金预算调入一般公共预算</t>
  </si>
  <si>
    <t>七、提前下达2020年转移支付收入</t>
  </si>
  <si>
    <t>八、地方政府新增债券收入</t>
  </si>
  <si>
    <t>九、增加收入和向上级争取财力性补助资金</t>
  </si>
  <si>
    <t>收入合计</t>
  </si>
  <si>
    <t>支出合计</t>
  </si>
  <si>
    <t>基金支出4145万。3832=4145-260-53</t>
  </si>
  <si>
    <t xml:space="preserve"> 2020年花垣县政府性基金收入预算表</t>
  </si>
  <si>
    <t>收入</t>
  </si>
  <si>
    <t>2020年
预算数</t>
  </si>
  <si>
    <t xml:space="preserve">一、地方农网还贷收入 </t>
  </si>
  <si>
    <t>二、国有土地收益基金收入</t>
  </si>
  <si>
    <t>三、农业土地开发资金收入</t>
  </si>
  <si>
    <t>四、国有土地使用权出让金收入</t>
  </si>
  <si>
    <t>五、城市基础设施配套费收入</t>
  </si>
  <si>
    <t>六、污水处理费收入</t>
  </si>
  <si>
    <t>七、其他政府性基金收入</t>
  </si>
  <si>
    <t>政府性基金本年收入合计</t>
  </si>
  <si>
    <t>提前下达上级转移支付</t>
  </si>
  <si>
    <t>上年结余</t>
  </si>
  <si>
    <t>政府性基金收入合计</t>
  </si>
  <si>
    <t>表4</t>
  </si>
  <si>
    <t xml:space="preserve"> 2020年花垣县政府性基金支出预算表</t>
  </si>
  <si>
    <t>项目</t>
  </si>
  <si>
    <t>一、地方农网还贷支出</t>
  </si>
  <si>
    <t>二、国有出地收益基金收入（土地计提5%）</t>
  </si>
  <si>
    <t>三、农业土地开发资金收入安排的支出</t>
  </si>
  <si>
    <t>四、国有土地使用权出让金收入安排的支出</t>
  </si>
  <si>
    <t>五、城市基础设施配套费收入安排的支出</t>
  </si>
  <si>
    <t>六、污水处理费收入安排的支出</t>
  </si>
  <si>
    <t>七、其他政府性基金收入安排的支出</t>
  </si>
  <si>
    <t>八、国有土地使用权出让收入对应专项债务收入安排的支出</t>
  </si>
  <si>
    <t>政府性基金本年支出合计</t>
  </si>
  <si>
    <t>政府性基金预算调入一般公共预算</t>
  </si>
  <si>
    <t>结转下年支出</t>
  </si>
  <si>
    <t>政府性基金支出合计</t>
  </si>
  <si>
    <t>2020年花垣县国有资本经营收入预算表</t>
  </si>
  <si>
    <t>国有控股公司股利、股息收入</t>
  </si>
  <si>
    <t>国有参股公司股利、股息收入</t>
  </si>
  <si>
    <t>金融企业股利、股息收入</t>
  </si>
  <si>
    <t>国有资本经营本年收入合计</t>
  </si>
  <si>
    <t>国有资本经营收入合计</t>
  </si>
  <si>
    <t>表5</t>
  </si>
  <si>
    <t>2020年花垣县国有资本经营支出预算表</t>
  </si>
  <si>
    <t>其他国有资本经营预算支出</t>
  </si>
  <si>
    <t>国有资本经营预算调出资金</t>
  </si>
  <si>
    <t>国有资本经营支出合计</t>
  </si>
  <si>
    <t>表6</t>
  </si>
  <si>
    <t>万元</t>
  </si>
  <si>
    <t>项        目</t>
  </si>
  <si>
    <t>城乡居民基本
养老保险基金</t>
  </si>
  <si>
    <t>机关事业单位基本养老保险基金</t>
  </si>
  <si>
    <t>职工基本医疗保险(含生育保险)基金</t>
  </si>
  <si>
    <t>城乡居民基本
医疗保险基金</t>
  </si>
  <si>
    <t>失业保险基金</t>
  </si>
  <si>
    <t>上年结转</t>
  </si>
  <si>
    <t>一、收入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</si>
  <si>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</si>
  <si>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</si>
  <si>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</si>
  <si>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</si>
  <si>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</si>
  <si>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</si>
  <si>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</si>
  <si>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</si>
  <si>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</si>
  <si>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</si>
  <si>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2.其他支出</t>
  </si>
  <si>
    <t xml:space="preserve">         3.转移支出</t>
  </si>
  <si>
    <t xml:space="preserve">         4.中央调剂基金支出（中央专用）</t>
  </si>
  <si>
    <t xml:space="preserve">         5.中央调剂资金支出（省级专用）</t>
  </si>
  <si>
    <t xml:space="preserve">         6.上解支出</t>
  </si>
  <si>
    <t>三、本年收支结余</t>
  </si>
  <si>
    <t>四、年末滚存结余</t>
  </si>
  <si>
    <t>表8</t>
  </si>
  <si>
    <t>2019年花垣县专项支出预算表（草案）</t>
  </si>
  <si>
    <t>单位</t>
  </si>
  <si>
    <t>18年初预算数</t>
  </si>
  <si>
    <t>2019年初预算</t>
  </si>
  <si>
    <t xml:space="preserve"> 摘要</t>
  </si>
  <si>
    <t>18年未计提项目</t>
  </si>
  <si>
    <t>总    计</t>
  </si>
  <si>
    <t>其中:法定支出106187万(还本付息8.37亿),单位专项7203万,其他专项68537万(基本建设2.2348个亿,改善矿区民生及环境治理和增减挂2个亿).</t>
  </si>
  <si>
    <t>教育专项小计</t>
  </si>
  <si>
    <t>法定支出</t>
  </si>
  <si>
    <t>教育专项</t>
  </si>
  <si>
    <t>城市教育附加用于教育</t>
  </si>
  <si>
    <t>土地收益用于教育</t>
  </si>
  <si>
    <t>地方教育附加用于教育</t>
  </si>
  <si>
    <t>城市维护建设用于教育</t>
  </si>
  <si>
    <t>城市配套费用于教育</t>
  </si>
  <si>
    <t>副校级以上津贴及班主任津贴</t>
  </si>
  <si>
    <t>见教育专项明细表</t>
  </si>
  <si>
    <t>社保专项小计</t>
  </si>
  <si>
    <t>社保专项</t>
  </si>
  <si>
    <t>乡村放映员工资(转移支付)</t>
  </si>
  <si>
    <t>湘政办发[2015]78号省级财政分别与市州级财政按5:5比例分担，(28*150+120+90)*12</t>
  </si>
  <si>
    <t>民办代课教师困难补助</t>
  </si>
  <si>
    <t>湘政办发[2014]101号州政府2014年第23次1-5年州县各负担50%，其他年限的省级财政分别与市州级财政按5:5比例分担。1-5年60*225*12+2700=164700；5-8年90*264*12+1080=286200:；8-12年120*187*12+3120=272400；12年以上150*273*12=491400。全年121.47万元</t>
  </si>
  <si>
    <t>三支一扶县级补助资金</t>
  </si>
  <si>
    <t>湘人社发【2016】34号，中央补助2.5万/年/人；省级补助0.5万/年/人2016年5人，2017年6人，2018年6人。省补1万元/年，中央补生活补助2.5万元/年，一次性安家费0.2万元。湘人社发【2016】34号，按当地工资收入水平确定，不足部分县财政负担。工资：51344*12月=616128，保险1406.83*12*12人=202583.52，上级补3.5万/人，余下县补82万-42万=40万，一次性安家费0.2万元，11*0.2=2.2万</t>
  </si>
  <si>
    <t>尘肺病县级补助资金</t>
  </si>
  <si>
    <t>财政对工伤保险基金的补助(含企业工伤7万元)</t>
  </si>
  <si>
    <t>①人社部发【2018】21号，湘人社发【2018】52号中央补88元/人·月，省补10.5元/人·月，县补4.5元/人·月，发放人数4.3万，4.3*4.5*12=232.2万，②湘政发【2014】24号补助人数9.2万，100-200，补30元/年，省补12，县补18，9.2*95%*18=157.32；300-400，补40元/年，省补16，县补24，9.2*4%*24=8.832；500以上补60元9.2*1%*36=3.312年.9.2*1%*36=3.312,157.32+8.832+3.312=169.464万③湘政发【2014】24号困难人群3.2万人，3.2*100=320万</t>
  </si>
  <si>
    <t>①州分企业养老目标任务分解表要求180万②医药公司事业人员退休工资补差4人，18年每月3173.32元*12=3.807万；③建国初期干部生活补贴600元/人/月，3*600*12=21600元；④未参保大集体企业退休5人生活费月180元5*180*12=10800元；⑤1953年前参军企业退休士兵解困补助5人770元/人/月=5*770*12=46200元⑥16名军转干困难补助2*1320*12+14*1200*12=233280元；⑦企业1人离休交通费1*40*12月=480元,⑧建国前老工人增发生活补贴1900元/人/月,2*1900*12=45600元，州人社函【2012】34号一次性补贴2人，需0.52万4.56+0.52=5.08⑨企业独生子女父母奖励补助950人*80*12=92万元⑩离休（病故)增发津补贴24000元。</t>
  </si>
  <si>
    <t>归口管理的行政单位离退休</t>
  </si>
  <si>
    <t>2018.10重度护理补贴人数：3346困难补贴人数：1837，（3346+1837）*55*12=342.1万元，省补50%，州补5%县补45%,342.1*0.45=154万。</t>
  </si>
  <si>
    <t>精神病监护补贴</t>
  </si>
  <si>
    <t>600人*2400元/人=72万元（花综治办【2017】5号）</t>
  </si>
  <si>
    <t>民政局</t>
  </si>
  <si>
    <t>社工站县级资金（购买服务）</t>
  </si>
  <si>
    <t>花政办发[2018]9号</t>
  </si>
  <si>
    <t>老龄事务</t>
  </si>
  <si>
    <t>县医院和中医院</t>
  </si>
  <si>
    <t>公立医院养老保险、职业年金补助50%部分</t>
  </si>
  <si>
    <t>卫计局</t>
  </si>
  <si>
    <t>湘财社【2010】24号以2009年人口数26.08万人、人平15元为基数，2017人口基数30.7628万，人平55元，全县共需经费1691.954万元。中央及省补1348.03万元，州27.86万元。
计算公式：中央=2009年人口*15*60%+人口增加数*15*60%+当年人口*增加标准*60%
省补=2009年人口*15*10%+人口增加数*15*10%+当年人口*增加标准*40%*50%
州级=27.86万元，减去各级配套余下为县级</t>
  </si>
  <si>
    <t>其他医疗卫生（老乡村医生补助）</t>
  </si>
  <si>
    <t>①老乡村医生补助，补助人数722人，90元/月×93人=8370元， 120元/月×117人=14040元，150元/月×512人=76800元，月需99210元，年需1190520元，预计19年新增75人，75*150*12=13.5万元。②从2006年每年每村安排1000元村医生报酬，州县财政各分担50%，州补16万，320人*1000*0.5=16万元</t>
  </si>
  <si>
    <t>就业局</t>
  </si>
  <si>
    <t>创新创业县级配套资金</t>
  </si>
  <si>
    <t>新型农村合作医疗</t>
  </si>
  <si>
    <t>新型农村合作医疗（城乡居民医疗保险）</t>
  </si>
  <si>
    <t>农业保险专项小计</t>
  </si>
  <si>
    <t>农业保险专项</t>
  </si>
  <si>
    <t>水稻保险</t>
  </si>
  <si>
    <t>油菜保险</t>
  </si>
  <si>
    <t xml:space="preserve"> 玉米保险</t>
  </si>
  <si>
    <t xml:space="preserve"> 能繁母猪</t>
  </si>
  <si>
    <t xml:space="preserve"> 育肥猪保险</t>
  </si>
  <si>
    <t>公益林保险</t>
  </si>
  <si>
    <t>商品林保险</t>
  </si>
  <si>
    <t xml:space="preserve"> 烟叶保险</t>
  </si>
  <si>
    <t>能繁母牛保险</t>
  </si>
  <si>
    <t>茶叶保险</t>
  </si>
  <si>
    <t>猕猴桃保险</t>
  </si>
  <si>
    <t>巨灾保险（农房）</t>
  </si>
  <si>
    <t>巨灾保险（养殖业）</t>
  </si>
  <si>
    <t>公众责任险</t>
  </si>
  <si>
    <t>见义勇为险</t>
  </si>
  <si>
    <t>山羊保险</t>
  </si>
  <si>
    <t>竹狸保险</t>
  </si>
  <si>
    <t>其他县本级保险（中药材、桑蚕）</t>
  </si>
  <si>
    <t>除教育和社保外的法定专项支出</t>
  </si>
  <si>
    <t>防范化解重大金融风险专项</t>
  </si>
  <si>
    <t xml:space="preserve">债务还本付息58700万元:其中债务本金44000万元,利息14700万元；债券还本付息24600万元:其中债券本金18400万元、利息6200万元；世行贷款400万元。
</t>
  </si>
  <si>
    <t>防范化解风险经费（还本付息8.37亿，经费30万元）</t>
  </si>
  <si>
    <t>防范化解重大金融风险经费30万元</t>
  </si>
  <si>
    <t>其他法定专项</t>
  </si>
  <si>
    <r>
      <rPr>
        <sz val="11"/>
        <rFont val="仿宋_GB2312"/>
        <charset val="134"/>
      </rPr>
      <t>生态转移支付安排支出:其中联重科1558万元、</t>
    </r>
    <r>
      <rPr>
        <sz val="11"/>
        <color indexed="10"/>
        <rFont val="仿宋_GB2312"/>
        <charset val="134"/>
      </rPr>
      <t>污水处理及管网378万元</t>
    </r>
    <r>
      <rPr>
        <sz val="11"/>
        <rFont val="仿宋_GB2312"/>
        <charset val="134"/>
      </rPr>
      <t>、环保局生态考核监测100万元、生态质量考核30万元、其他林业支出100万元、“扫黄打非”专项资金及监管平台维护费8万元、县志50万元、名镇名村志及苗乡巨变等30万元、创建文明县城5万元、文化引导100万、书籍出版及印刷30万、非遗传承人补助139万等</t>
    </r>
  </si>
  <si>
    <t>生态转移支付</t>
  </si>
  <si>
    <t>美丽乡村建设500万元</t>
  </si>
  <si>
    <t>旅游文化专项500万元（申世专项、苗学会、申遗专项、考古专项、融媒体平台建设）</t>
  </si>
  <si>
    <t>土地收益计提用于保障房及其他建设</t>
  </si>
  <si>
    <t>土地收益用于水利建设</t>
  </si>
  <si>
    <t xml:space="preserve">县、乡道路养护专项 </t>
  </si>
  <si>
    <t>国家赔偿</t>
  </si>
  <si>
    <t>其他林业支出-护林员工资　</t>
  </si>
  <si>
    <t>上级505万</t>
  </si>
  <si>
    <t>移民局</t>
  </si>
  <si>
    <t>2018年淹没粮 粮食补贴</t>
  </si>
  <si>
    <t>公安局</t>
  </si>
  <si>
    <t>转移支付安排经费</t>
  </si>
  <si>
    <t>一村一辅警</t>
  </si>
  <si>
    <t>人数233人*县配套1.5万元=349.5万元</t>
  </si>
  <si>
    <t>交警队</t>
  </si>
  <si>
    <t>司法局</t>
  </si>
  <si>
    <t>转移支付补助安排经费</t>
  </si>
  <si>
    <t>民宗文广旅局</t>
  </si>
  <si>
    <t>少数民族事业补助费</t>
  </si>
  <si>
    <t>少数民族医疗减免费</t>
  </si>
  <si>
    <t>“村村响”每年维护资金</t>
  </si>
  <si>
    <t>少数民族义务助学金</t>
  </si>
  <si>
    <t>经信局</t>
  </si>
  <si>
    <t>运转经费（含科普经费8万元、县级储备粮费用47万元）</t>
  </si>
  <si>
    <t>工商联</t>
  </si>
  <si>
    <t>原工商业者生活困难补助</t>
  </si>
  <si>
    <t>普法经费31万,矫正经费30万</t>
  </si>
  <si>
    <t>单位专项小计</t>
  </si>
  <si>
    <t>县委办</t>
  </si>
  <si>
    <t>县委办运转经费</t>
  </si>
  <si>
    <t>政府办</t>
  </si>
  <si>
    <t>四大家水电费</t>
  </si>
  <si>
    <t>政府办运转经费</t>
  </si>
  <si>
    <t>人大办</t>
  </si>
  <si>
    <t>人大运转经费</t>
  </si>
  <si>
    <t>政协</t>
  </si>
  <si>
    <t>政协运行经费（含《苗河》《神奇花垣》刊物出版经费）</t>
  </si>
  <si>
    <t>人武部</t>
  </si>
  <si>
    <t>武装工作专项及运转经费</t>
  </si>
  <si>
    <t>政法委</t>
  </si>
  <si>
    <t>综治、维稳经费、涉法涉诉执法监督经费、国安经费、三调联动经费、综治创新工作经费、青少年毒品预防教育工作经费、禁毒专项、政法委工作经费、610办防范打击经费</t>
  </si>
  <si>
    <t>信访、维稳专项 1100万</t>
  </si>
  <si>
    <t>司法救助100万</t>
  </si>
  <si>
    <t>组织部</t>
  </si>
  <si>
    <t>村级及两新党建补助（含村级远教操作员补助经费、城镇社区人员养老、医疗保险、第一支书工资及奖金、第一支书工作经费、高学历人才奖励经费、“两新”党组织书记及党建指导员经费35.64万元。党组书记\指导员：79人*300元*12个月=28.44万 、湘西E路通系统维护费、大组工网维护费）</t>
  </si>
  <si>
    <t>组织部运转经费（含党代表及联络办工作经费、书记抓党建、科技特派员工作经费、组织工作经费、县直机关党员教育经费、党建联盟智慧平台维护费、干部在线学习经费、农村党员远程教育设备配套资金）</t>
  </si>
  <si>
    <t>宣传部</t>
  </si>
  <si>
    <t>新闻兑奖</t>
  </si>
  <si>
    <t>县委文件、县委花办发【2013】11号文件</t>
  </si>
  <si>
    <t>宣传部运转经费（含宣传工作经费、新华社手机端、舆情监管系统、新闻宣传、媒体协调、文化引导、网络安全及信息化建设）</t>
  </si>
  <si>
    <t>纪委监委</t>
  </si>
  <si>
    <t>办案经费300万、运转经费200万。</t>
  </si>
  <si>
    <t>统战部</t>
  </si>
  <si>
    <t>起义投诚9万</t>
  </si>
  <si>
    <t>统战工作经费（含台办、侨联、特殊工作）60万</t>
  </si>
  <si>
    <t>运转经费</t>
  </si>
  <si>
    <t>看守所</t>
  </si>
  <si>
    <t>在押人员生活费96万</t>
  </si>
  <si>
    <t>社会医疗费5万</t>
  </si>
  <si>
    <t>体检费7万</t>
  </si>
  <si>
    <t xml:space="preserve">消防大队  </t>
  </si>
  <si>
    <t>营房建设38万元</t>
  </si>
  <si>
    <t>装备购置20万</t>
  </si>
  <si>
    <t>消防车维护64万</t>
  </si>
  <si>
    <t>武警中队</t>
  </si>
  <si>
    <t>专项经费</t>
  </si>
  <si>
    <t>网格化社会服务管理指挥中心</t>
  </si>
  <si>
    <t>手持终端年通信费31万</t>
  </si>
  <si>
    <t>网格人员工作补贴261.28万</t>
  </si>
  <si>
    <t>平台运转经费（含升级维护）</t>
  </si>
  <si>
    <t>农村宽带（250个村×1000元/村/年）25万</t>
  </si>
  <si>
    <t>农村网格员通信费：620人×30元/人/月×12月=22.32万</t>
  </si>
  <si>
    <t>农村网格员交通补助费：620人×100元/人/月×12月=74.4万</t>
  </si>
  <si>
    <t>农村经营服务站</t>
  </si>
  <si>
    <t>农村土地承包经营权确权登记颁证工作</t>
  </si>
  <si>
    <t>未拔款吗？</t>
  </si>
  <si>
    <t>安监局</t>
  </si>
  <si>
    <t>安全生产专项</t>
  </si>
  <si>
    <t>政务中心</t>
  </si>
  <si>
    <t>城市管理行政执法局</t>
  </si>
  <si>
    <t>车辆运行费、综合治理费、服装、等其他执法运行专项经费</t>
  </si>
  <si>
    <t>驻长办</t>
  </si>
  <si>
    <t>含信访、维稳、就业</t>
  </si>
  <si>
    <t>水利局</t>
  </si>
  <si>
    <t>河长制工作经费</t>
  </si>
  <si>
    <t>食药工商质监局</t>
  </si>
  <si>
    <t>产品质量抽查、食品药品监管（生产环节、流通环节）、基层能力建设等支出</t>
  </si>
  <si>
    <t>打击假冒伪劣商品、打击传销和变相传销、食品药品和医疗器械市场监督以及查处等业务。</t>
  </si>
  <si>
    <t>统计局</t>
  </si>
  <si>
    <t>第四次全国经济普查及统计局各种业务费</t>
  </si>
  <si>
    <t xml:space="preserve">交通局    </t>
  </si>
  <si>
    <t>海事交通安全</t>
  </si>
  <si>
    <t>公交补助33万</t>
  </si>
  <si>
    <t>出租车经营权退出补偿</t>
  </si>
  <si>
    <t>共退出出租车138台（第一批2014年4月至2022年4月共8年，清退剩余5年4个月经营权6000元/台/年*5年4个月*40台=128万；第二批2014年10月至2022年10月共8年，清退剩余5年10个月经营权6000元/台/年*5年10个月*98台=343万</t>
  </si>
  <si>
    <t xml:space="preserve">广播电视台 </t>
  </si>
  <si>
    <t>LED屏租金及部分灯光50万</t>
  </si>
  <si>
    <t>花垣新闻网15万</t>
  </si>
  <si>
    <t>审计局</t>
  </si>
  <si>
    <t>审计专项</t>
  </si>
  <si>
    <t>档案局</t>
  </si>
  <si>
    <t>档案抢救保护费</t>
  </si>
  <si>
    <t>县团委</t>
  </si>
  <si>
    <t>团县委运转经费（含大学生西部计划志愿者补贴、留守儿童、预防青少年违法犯罪、基层团组织建设、少年儿童及少先队工作经费）</t>
  </si>
  <si>
    <t>妇联</t>
  </si>
  <si>
    <t>妇联运转经费（含双学双比、巾帼建功、平安家庭、其他项目）</t>
  </si>
  <si>
    <t>编办</t>
  </si>
  <si>
    <t>党政群团赋码工作、社会事业登记费等项目</t>
  </si>
  <si>
    <t>其他专项小计</t>
  </si>
  <si>
    <t>基本建设（重大民生项目）</t>
  </si>
  <si>
    <t>含纪委监委乡镇谈话室建设</t>
  </si>
  <si>
    <t>已支出20348万元，附明细</t>
  </si>
  <si>
    <t>工业引导专项</t>
  </si>
  <si>
    <t>含担保公司50万元、企业退税和补助、对科技创新投入</t>
  </si>
  <si>
    <t>征收、征缴经费</t>
  </si>
  <si>
    <t>所有征收部门</t>
  </si>
  <si>
    <t>项目前期费</t>
  </si>
  <si>
    <t>政府购置专项</t>
  </si>
  <si>
    <t>改善矿区民生及环境治理专项、增减挂成本、安全生产专项及其他等</t>
  </si>
  <si>
    <t>已支出3833万元</t>
  </si>
  <si>
    <t>18年拔3600，上级指标为8300+8900=17200万元</t>
  </si>
  <si>
    <t>重点项目协调小组运转经费</t>
  </si>
  <si>
    <t>非税收入征收成本</t>
  </si>
  <si>
    <t>精准扶贫专项</t>
  </si>
  <si>
    <t>含三办、十项工程牵头单位、扶贫驻村工作经费、15个行业脱贫攻坚指挥部等</t>
  </si>
  <si>
    <t>教育精准扶贫配套资金3385万元</t>
  </si>
  <si>
    <t>乡镇精准扶贫奖752</t>
  </si>
  <si>
    <t>健康扶贫医疗救助金（2019年所需1800万元及2018年1-7月欠1572.3万元）</t>
  </si>
  <si>
    <t>维修维护专项</t>
  </si>
  <si>
    <t>奖励专项</t>
  </si>
  <si>
    <t>含夺旗行动的党建和精准扶贫奖励540万元(45万/月*12)</t>
  </si>
  <si>
    <t>招商引资专项</t>
  </si>
  <si>
    <t>乡村振兴（农发资金）</t>
  </si>
  <si>
    <r>
      <rPr>
        <sz val="11"/>
        <rFont val="仿宋_GB2312"/>
        <charset val="134"/>
      </rPr>
      <t>含畜禽防疫专项资金60万元、气象区域站工作经费10万元、气象电子显示屏维护经费3万元、气象预警信息发布3万元、机场气象观测站维护运行5万元、人工影响天气10万元、湘西新一代气象站建设前期费24万、机购置补贴20万元,</t>
    </r>
    <r>
      <rPr>
        <sz val="11"/>
        <color indexed="10"/>
        <rFont val="仿宋_GB2312"/>
        <charset val="134"/>
      </rPr>
      <t>扶贫信息系统215万元、</t>
    </r>
    <r>
      <rPr>
        <sz val="11"/>
        <rFont val="仿宋_GB2312"/>
        <charset val="134"/>
      </rPr>
      <t>国家级农科园县级配套500万元。</t>
    </r>
  </si>
  <si>
    <t>接待费</t>
  </si>
  <si>
    <t xml:space="preserve">慰问专项 </t>
  </si>
  <si>
    <t>干部培训</t>
  </si>
  <si>
    <t>人才工作经费等</t>
  </si>
  <si>
    <t>城市建设维护费</t>
  </si>
  <si>
    <t>2020年花垣县一般公共预算税收返还和转移支付表</t>
    <phoneticPr fontId="42" type="noConversion"/>
  </si>
  <si>
    <t xml:space="preserve"> 2020年花垣县政府性基金预算转移支付表</t>
    <phoneticPr fontId="54" type="noConversion"/>
  </si>
  <si>
    <t>2020年社会保险基金预算收入表</t>
    <phoneticPr fontId="42" type="noConversion"/>
  </si>
  <si>
    <t>2020年社会保险基金预算支出表</t>
    <phoneticPr fontId="54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</si>
</sst>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_ "/>
    <numFmt numFmtId="177" formatCode="0.00_ "/>
    <numFmt numFmtId="178" formatCode="0_ "/>
    <numFmt numFmtId="179" formatCode="0.00_);[Red]\(0.00\)"/>
    <numFmt numFmtId="180" formatCode="0_);[Red]\(0\)"/>
  </numFmts>
  <fonts count="55">
    <font>
      <sz val="12"/>
      <name val="宋体"/>
      <charset val="134"/>
    </font>
    <font>
      <sz val="11"/>
      <name val="楷体_GB2312"/>
      <charset val="134"/>
    </font>
    <font>
      <sz val="11"/>
      <color rgb="FFFF0000"/>
      <name val="楷体_GB2312"/>
      <charset val="134"/>
    </font>
    <font>
      <sz val="9"/>
      <name val="楷体_GB2312"/>
      <charset val="134"/>
    </font>
    <font>
      <b/>
      <sz val="12"/>
      <name val="楷体_GB2312"/>
      <charset val="134"/>
    </font>
    <font>
      <b/>
      <sz val="18"/>
      <name val="方正小标宋简体"/>
      <charset val="134"/>
    </font>
    <font>
      <sz val="11"/>
      <name val="仿宋_GB2312"/>
      <charset val="134"/>
    </font>
    <font>
      <sz val="9"/>
      <name val="仿宋_GB2312"/>
      <charset val="134"/>
    </font>
    <font>
      <b/>
      <sz val="11"/>
      <name val="仿宋_GB2312"/>
      <charset val="134"/>
    </font>
    <font>
      <b/>
      <sz val="11"/>
      <color rgb="FFFF0000"/>
      <name val="仿宋_GB2312"/>
      <charset val="134"/>
    </font>
    <font>
      <sz val="11"/>
      <color rgb="FFFF0000"/>
      <name val="仿宋_GB2312"/>
      <charset val="134"/>
    </font>
    <font>
      <sz val="9"/>
      <color rgb="FFFF0000"/>
      <name val="仿宋_GB2312"/>
      <charset val="134"/>
    </font>
    <font>
      <sz val="11"/>
      <color rgb="FF0000CC"/>
      <name val="仿宋_GB2312"/>
      <charset val="134"/>
    </font>
    <font>
      <sz val="9"/>
      <color rgb="FF0000CC"/>
      <name val="仿宋_GB2312"/>
      <charset val="134"/>
    </font>
    <font>
      <sz val="12"/>
      <color rgb="FFFF0000"/>
      <name val="宋体"/>
      <family val="3"/>
      <charset val="134"/>
    </font>
    <font>
      <sz val="10"/>
      <name val="宋体"/>
      <family val="3"/>
      <charset val="134"/>
    </font>
    <font>
      <sz val="20"/>
      <color indexed="8"/>
      <name val="宋体"/>
      <family val="3"/>
      <charset val="134"/>
    </font>
    <font>
      <sz val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Arial Narrow"/>
      <family val="2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2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10"/>
      <name val="楷体_GB2312"/>
      <charset val="134"/>
    </font>
    <font>
      <sz val="10"/>
      <color indexed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charset val="134"/>
    </font>
    <font>
      <sz val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Helv"/>
      <family val="2"/>
    </font>
    <font>
      <sz val="11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仿宋_GB2312"/>
      <charset val="134"/>
    </font>
    <font>
      <sz val="12"/>
      <name val="宋体"/>
      <family val="3"/>
      <charset val="134"/>
    </font>
    <font>
      <sz val="9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41" fontId="53" fillId="0" borderId="0" applyFont="0" applyFill="0" applyBorder="0" applyAlignment="0" applyProtection="0">
      <alignment vertical="center"/>
    </xf>
    <xf numFmtId="0" fontId="53" fillId="0" borderId="0"/>
    <xf numFmtId="9" fontId="4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40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49" fillId="0" borderId="0"/>
  </cellStyleXfs>
  <cellXfs count="324">
    <xf numFmtId="0" fontId="0" fillId="0" borderId="0" xfId="0">
      <alignment vertical="center"/>
    </xf>
    <xf numFmtId="0" fontId="1" fillId="0" borderId="0" xfId="12" applyFont="1" applyAlignment="1">
      <alignment vertical="center" wrapText="1"/>
    </xf>
    <xf numFmtId="0" fontId="2" fillId="0" borderId="0" xfId="12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12" applyFont="1" applyAlignment="1">
      <alignment horizontal="left" vertical="center" wrapText="1"/>
    </xf>
    <xf numFmtId="178" fontId="1" fillId="0" borderId="0" xfId="12" applyNumberFormat="1" applyFont="1" applyAlignment="1">
      <alignment horizontal="center" vertical="center" wrapText="1"/>
    </xf>
    <xf numFmtId="0" fontId="3" fillId="0" borderId="0" xfId="12" applyFont="1" applyAlignment="1">
      <alignment vertical="center" wrapText="1"/>
    </xf>
    <xf numFmtId="0" fontId="4" fillId="0" borderId="0" xfId="12" applyFont="1" applyAlignment="1">
      <alignment horizontal="right" vertical="center" wrapText="1"/>
    </xf>
    <xf numFmtId="0" fontId="5" fillId="0" borderId="0" xfId="14" applyFont="1" applyAlignment="1">
      <alignment horizontal="center" wrapText="1"/>
    </xf>
    <xf numFmtId="178" fontId="6" fillId="0" borderId="0" xfId="14" applyNumberFormat="1" applyFont="1" applyBorder="1" applyAlignment="1">
      <alignment horizontal="centerContinuous" wrapText="1"/>
    </xf>
    <xf numFmtId="0" fontId="6" fillId="0" borderId="0" xfId="14" applyFont="1" applyBorder="1" applyAlignment="1">
      <alignment horizontal="left" wrapText="1"/>
    </xf>
    <xf numFmtId="0" fontId="7" fillId="0" borderId="0" xfId="12" applyFont="1" applyAlignment="1">
      <alignment horizontal="center" vertical="center" wrapText="1"/>
    </xf>
    <xf numFmtId="0" fontId="8" fillId="0" borderId="2" xfId="14" applyFont="1" applyFill="1" applyBorder="1" applyAlignment="1">
      <alignment horizontal="left" vertical="center" wrapText="1"/>
    </xf>
    <xf numFmtId="178" fontId="8" fillId="0" borderId="2" xfId="14" applyNumberFormat="1" applyFont="1" applyFill="1" applyBorder="1" applyAlignment="1">
      <alignment horizontal="center" vertical="center" wrapText="1"/>
    </xf>
    <xf numFmtId="0" fontId="7" fillId="0" borderId="2" xfId="12" applyFont="1" applyFill="1" applyBorder="1" applyAlignment="1">
      <alignment horizontal="center" vertical="center" wrapText="1"/>
    </xf>
    <xf numFmtId="0" fontId="7" fillId="0" borderId="0" xfId="12" applyFont="1" applyFill="1" applyBorder="1" applyAlignment="1">
      <alignment horizontal="center" vertical="center" wrapText="1"/>
    </xf>
    <xf numFmtId="0" fontId="2" fillId="0" borderId="2" xfId="12" applyFont="1" applyFill="1" applyBorder="1" applyAlignment="1">
      <alignment vertical="center" wrapText="1"/>
    </xf>
    <xf numFmtId="0" fontId="8" fillId="2" borderId="2" xfId="14" applyFont="1" applyFill="1" applyBorder="1" applyAlignment="1">
      <alignment horizontal="left" vertical="center" wrapText="1"/>
    </xf>
    <xf numFmtId="178" fontId="8" fillId="2" borderId="2" xfId="14" applyNumberFormat="1" applyFont="1" applyFill="1" applyBorder="1" applyAlignment="1">
      <alignment horizontal="center" vertical="center" wrapText="1"/>
    </xf>
    <xf numFmtId="178" fontId="8" fillId="2" borderId="0" xfId="14" applyNumberFormat="1" applyFont="1" applyFill="1" applyBorder="1" applyAlignment="1">
      <alignment horizontal="center" vertical="center" wrapText="1"/>
    </xf>
    <xf numFmtId="0" fontId="2" fillId="0" borderId="0" xfId="12" applyFont="1" applyFill="1" applyAlignment="1">
      <alignment vertical="center" wrapText="1"/>
    </xf>
    <xf numFmtId="0" fontId="9" fillId="2" borderId="2" xfId="13" applyFont="1" applyFill="1" applyBorder="1" applyAlignment="1">
      <alignment horizontal="left" vertical="center" wrapText="1"/>
    </xf>
    <xf numFmtId="178" fontId="9" fillId="2" borderId="2" xfId="13" applyNumberFormat="1" applyFont="1" applyFill="1" applyBorder="1" applyAlignment="1">
      <alignment horizontal="center" vertical="center" wrapText="1"/>
    </xf>
    <xf numFmtId="0" fontId="9" fillId="2" borderId="0" xfId="13" applyFont="1" applyFill="1" applyBorder="1" applyAlignment="1">
      <alignment horizontal="left" vertical="center" wrapText="1"/>
    </xf>
    <xf numFmtId="0" fontId="2" fillId="0" borderId="0" xfId="12" applyFont="1" applyFill="1" applyBorder="1" applyAlignment="1">
      <alignment vertical="center" wrapText="1"/>
    </xf>
    <xf numFmtId="178" fontId="10" fillId="0" borderId="2" xfId="13" applyNumberFormat="1" applyFont="1" applyFill="1" applyBorder="1" applyAlignment="1">
      <alignment horizontal="center" vertical="center" wrapText="1"/>
    </xf>
    <xf numFmtId="178" fontId="9" fillId="0" borderId="2" xfId="14" applyNumberFormat="1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left" vertical="center" wrapText="1"/>
    </xf>
    <xf numFmtId="0" fontId="11" fillId="0" borderId="2" xfId="12" applyFont="1" applyFill="1" applyBorder="1" applyAlignment="1">
      <alignment vertical="center" wrapText="1"/>
    </xf>
    <xf numFmtId="0" fontId="11" fillId="0" borderId="0" xfId="12" applyFont="1" applyFill="1" applyBorder="1" applyAlignment="1">
      <alignment vertical="center" wrapText="1"/>
    </xf>
    <xf numFmtId="0" fontId="8" fillId="2" borderId="2" xfId="7" applyFont="1" applyFill="1" applyBorder="1" applyAlignment="1">
      <alignment horizontal="left" vertical="center" wrapText="1"/>
    </xf>
    <xf numFmtId="178" fontId="8" fillId="2" borderId="2" xfId="7" applyNumberFormat="1" applyFont="1" applyFill="1" applyBorder="1" applyAlignment="1">
      <alignment horizontal="center" vertical="center" wrapText="1"/>
    </xf>
    <xf numFmtId="0" fontId="8" fillId="2" borderId="0" xfId="7" applyFont="1" applyFill="1" applyBorder="1" applyAlignment="1">
      <alignment horizontal="left" vertical="center" wrapText="1"/>
    </xf>
    <xf numFmtId="0" fontId="2" fillId="0" borderId="0" xfId="7" applyFont="1" applyFill="1" applyAlignment="1">
      <alignment vertical="center" wrapText="1"/>
    </xf>
    <xf numFmtId="178" fontId="6" fillId="0" borderId="2" xfId="7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left" vertical="center" wrapText="1"/>
    </xf>
    <xf numFmtId="0" fontId="7" fillId="0" borderId="2" xfId="12" applyFont="1" applyFill="1" applyBorder="1" applyAlignment="1">
      <alignment vertical="center" wrapText="1"/>
    </xf>
    <xf numFmtId="0" fontId="7" fillId="0" borderId="0" xfId="12" applyFont="1" applyFill="1" applyBorder="1" applyAlignment="1">
      <alignment vertical="center" wrapText="1"/>
    </xf>
    <xf numFmtId="178" fontId="10" fillId="0" borderId="2" xfId="7" applyNumberFormat="1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left" vertical="center" wrapText="1"/>
    </xf>
    <xf numFmtId="178" fontId="10" fillId="0" borderId="2" xfId="12" applyNumberFormat="1" applyFont="1" applyBorder="1" applyAlignment="1">
      <alignment horizontal="center" vertical="center" wrapText="1"/>
    </xf>
    <xf numFmtId="0" fontId="10" fillId="0" borderId="2" xfId="12" applyFont="1" applyBorder="1" applyAlignment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left" vertical="center" wrapText="1"/>
    </xf>
    <xf numFmtId="177" fontId="8" fillId="0" borderId="2" xfId="7" applyNumberFormat="1" applyFont="1" applyFill="1" applyBorder="1" applyAlignment="1">
      <alignment horizontal="center" vertical="center" wrapText="1"/>
    </xf>
    <xf numFmtId="178" fontId="8" fillId="0" borderId="2" xfId="7" applyNumberFormat="1" applyFont="1" applyFill="1" applyBorder="1" applyAlignment="1">
      <alignment horizontal="center" vertical="center" wrapText="1"/>
    </xf>
    <xf numFmtId="176" fontId="8" fillId="0" borderId="2" xfId="7" applyNumberFormat="1" applyFont="1" applyFill="1" applyBorder="1" applyAlignment="1">
      <alignment horizontal="center" vertical="center" wrapText="1"/>
    </xf>
    <xf numFmtId="178" fontId="6" fillId="0" borderId="2" xfId="12" applyNumberFormat="1" applyFont="1" applyFill="1" applyBorder="1" applyAlignment="1">
      <alignment horizontal="center" vertical="center" wrapText="1"/>
    </xf>
    <xf numFmtId="0" fontId="6" fillId="0" borderId="2" xfId="14" applyFont="1" applyFill="1" applyBorder="1" applyAlignment="1">
      <alignment horizontal="left" vertical="center" wrapText="1"/>
    </xf>
    <xf numFmtId="0" fontId="7" fillId="0" borderId="2" xfId="7" applyFont="1" applyFill="1" applyBorder="1" applyAlignment="1">
      <alignment vertical="center" wrapText="1"/>
    </xf>
    <xf numFmtId="0" fontId="7" fillId="0" borderId="0" xfId="7" applyFont="1" applyFill="1" applyBorder="1" applyAlignment="1">
      <alignment vertical="center" wrapText="1"/>
    </xf>
    <xf numFmtId="178" fontId="10" fillId="0" borderId="2" xfId="12" applyNumberFormat="1" applyFont="1" applyFill="1" applyBorder="1" applyAlignment="1">
      <alignment horizontal="center" vertical="center" wrapText="1"/>
    </xf>
    <xf numFmtId="0" fontId="11" fillId="0" borderId="2" xfId="7" applyFont="1" applyFill="1" applyBorder="1" applyAlignment="1">
      <alignment vertical="center" wrapText="1"/>
    </xf>
    <xf numFmtId="0" fontId="11" fillId="0" borderId="0" xfId="7" applyFont="1" applyFill="1" applyBorder="1" applyAlignment="1">
      <alignment vertical="center" wrapText="1"/>
    </xf>
    <xf numFmtId="0" fontId="1" fillId="0" borderId="0" xfId="12" applyFont="1" applyFill="1" applyAlignment="1">
      <alignment vertical="center" wrapText="1"/>
    </xf>
    <xf numFmtId="178" fontId="1" fillId="0" borderId="0" xfId="12" applyNumberFormat="1" applyFont="1" applyFill="1" applyAlignment="1">
      <alignment vertical="center" wrapText="1"/>
    </xf>
    <xf numFmtId="0" fontId="1" fillId="0" borderId="0" xfId="7" applyFont="1" applyFill="1" applyAlignment="1">
      <alignment vertical="center" wrapText="1"/>
    </xf>
    <xf numFmtId="178" fontId="8" fillId="0" borderId="0" xfId="7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8" fontId="6" fillId="0" borderId="2" xfId="12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12" applyFont="1" applyBorder="1" applyAlignment="1">
      <alignment vertical="center" wrapText="1"/>
    </xf>
    <xf numFmtId="0" fontId="7" fillId="0" borderId="0" xfId="12" applyFont="1" applyBorder="1" applyAlignment="1">
      <alignment vertical="center" wrapText="1"/>
    </xf>
    <xf numFmtId="0" fontId="6" fillId="0" borderId="2" xfId="6" applyFont="1" applyFill="1" applyBorder="1" applyAlignment="1">
      <alignment horizontal="left" vertical="center" wrapText="1"/>
    </xf>
    <xf numFmtId="178" fontId="6" fillId="0" borderId="2" xfId="6" applyNumberFormat="1" applyFont="1" applyFill="1" applyBorder="1" applyAlignment="1">
      <alignment horizontal="center" vertical="center" wrapText="1"/>
    </xf>
    <xf numFmtId="178" fontId="6" fillId="0" borderId="2" xfId="14" applyNumberFormat="1" applyFont="1" applyFill="1" applyBorder="1" applyAlignment="1">
      <alignment horizontal="center" vertical="center" wrapText="1"/>
    </xf>
    <xf numFmtId="0" fontId="6" fillId="0" borderId="2" xfId="12" applyFont="1" applyFill="1" applyBorder="1" applyAlignment="1">
      <alignment horizontal="left" vertical="center" wrapText="1"/>
    </xf>
    <xf numFmtId="0" fontId="2" fillId="0" borderId="0" xfId="12" applyFont="1" applyFill="1" applyAlignment="1">
      <alignment horizontal="left" vertical="center" wrapText="1"/>
    </xf>
    <xf numFmtId="0" fontId="6" fillId="0" borderId="3" xfId="15" applyFont="1" applyFill="1" applyBorder="1" applyAlignment="1">
      <alignment horizontal="left" vertical="center" wrapText="1"/>
    </xf>
    <xf numFmtId="0" fontId="6" fillId="0" borderId="2" xfId="9" applyFont="1" applyFill="1" applyBorder="1" applyAlignment="1">
      <alignment horizontal="left" vertical="center" wrapText="1"/>
    </xf>
    <xf numFmtId="178" fontId="6" fillId="0" borderId="2" xfId="9" applyNumberFormat="1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left" vertical="center" wrapText="1"/>
    </xf>
    <xf numFmtId="0" fontId="6" fillId="0" borderId="2" xfId="14" applyFont="1" applyFill="1" applyBorder="1" applyAlignment="1">
      <alignment vertical="center" wrapText="1"/>
    </xf>
    <xf numFmtId="178" fontId="6" fillId="3" borderId="2" xfId="14" applyNumberFormat="1" applyFont="1" applyFill="1" applyBorder="1" applyAlignment="1">
      <alignment horizontal="center" vertical="center" wrapText="1"/>
    </xf>
    <xf numFmtId="178" fontId="6" fillId="0" borderId="2" xfId="7" applyNumberFormat="1" applyFont="1" applyFill="1" applyBorder="1" applyAlignment="1">
      <alignment vertical="center" wrapText="1"/>
    </xf>
    <xf numFmtId="176" fontId="6" fillId="0" borderId="2" xfId="7" applyNumberFormat="1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left" vertical="center" wrapText="1"/>
    </xf>
    <xf numFmtId="0" fontId="13" fillId="0" borderId="2" xfId="14" applyFont="1" applyFill="1" applyBorder="1" applyAlignment="1">
      <alignment horizontal="left" vertical="center" wrapText="1"/>
    </xf>
    <xf numFmtId="0" fontId="13" fillId="0" borderId="0" xfId="14" applyFont="1" applyFill="1" applyBorder="1" applyAlignment="1">
      <alignment horizontal="left" vertical="center" wrapText="1"/>
    </xf>
    <xf numFmtId="0" fontId="10" fillId="0" borderId="2" xfId="14" applyNumberFormat="1" applyFont="1" applyFill="1" applyBorder="1" applyAlignment="1">
      <alignment horizontal="left" vertical="center" wrapText="1"/>
    </xf>
    <xf numFmtId="0" fontId="10" fillId="0" borderId="2" xfId="12" applyFont="1" applyFill="1" applyBorder="1" applyAlignment="1">
      <alignment horizontal="left" vertical="center" wrapText="1"/>
    </xf>
    <xf numFmtId="0" fontId="7" fillId="0" borderId="2" xfId="12" applyFont="1" applyFill="1" applyBorder="1" applyAlignment="1">
      <alignment horizontal="left" vertical="center" wrapText="1"/>
    </xf>
    <xf numFmtId="0" fontId="7" fillId="0" borderId="0" xfId="12" applyFont="1" applyFill="1" applyBorder="1" applyAlignment="1">
      <alignment horizontal="left" vertical="center" wrapText="1"/>
    </xf>
    <xf numFmtId="0" fontId="1" fillId="0" borderId="0" xfId="12" applyFont="1" applyFill="1" applyAlignment="1">
      <alignment horizontal="left" vertical="center" wrapText="1"/>
    </xf>
    <xf numFmtId="178" fontId="8" fillId="0" borderId="2" xfId="12" applyNumberFormat="1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left" vertical="center" wrapText="1"/>
    </xf>
    <xf numFmtId="0" fontId="10" fillId="0" borderId="2" xfId="14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1" fillId="0" borderId="2" xfId="12" applyFont="1" applyBorder="1" applyAlignment="1">
      <alignment horizontal="left" vertical="center" wrapText="1"/>
    </xf>
    <xf numFmtId="178" fontId="1" fillId="0" borderId="2" xfId="12" applyNumberFormat="1" applyFont="1" applyBorder="1" applyAlignment="1">
      <alignment horizontal="center" vertical="center" wrapText="1"/>
    </xf>
    <xf numFmtId="0" fontId="3" fillId="0" borderId="2" xfId="12" applyFont="1" applyBorder="1" applyAlignment="1">
      <alignment vertical="center" wrapText="1"/>
    </xf>
    <xf numFmtId="0" fontId="3" fillId="0" borderId="0" xfId="12" applyFont="1" applyBorder="1" applyAlignment="1">
      <alignment vertical="center" wrapText="1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/>
    <xf numFmtId="0" fontId="0" fillId="0" borderId="0" xfId="0" applyFont="1" applyFill="1" applyBorder="1" applyAlignment="1">
      <alignment horizontal="center" wrapText="1"/>
    </xf>
    <xf numFmtId="0" fontId="18" fillId="4" borderId="6" xfId="0" applyNumberFormat="1" applyFont="1" applyFill="1" applyBorder="1" applyAlignment="1" applyProtection="1">
      <alignment vertical="center" wrapText="1"/>
    </xf>
    <xf numFmtId="0" fontId="19" fillId="4" borderId="6" xfId="0" applyNumberFormat="1" applyFont="1" applyFill="1" applyBorder="1" applyAlignment="1" applyProtection="1">
      <alignment vertical="center" wrapText="1"/>
    </xf>
    <xf numFmtId="0" fontId="15" fillId="4" borderId="1" xfId="0" applyNumberFormat="1" applyFont="1" applyFill="1" applyBorder="1" applyAlignment="1" applyProtection="1">
      <alignment wrapText="1"/>
    </xf>
    <xf numFmtId="0" fontId="18" fillId="4" borderId="6" xfId="0" applyNumberFormat="1" applyFont="1" applyFill="1" applyBorder="1" applyAlignment="1" applyProtection="1">
      <alignment horizontal="right" vertical="center" wrapText="1"/>
    </xf>
    <xf numFmtId="0" fontId="20" fillId="4" borderId="7" xfId="0" applyNumberFormat="1" applyFont="1" applyFill="1" applyBorder="1" applyAlignment="1" applyProtection="1">
      <alignment horizontal="center" vertical="center" wrapText="1"/>
    </xf>
    <xf numFmtId="0" fontId="20" fillId="4" borderId="8" xfId="0" applyNumberFormat="1" applyFont="1" applyFill="1" applyBorder="1" applyAlignment="1" applyProtection="1">
      <alignment horizontal="center" vertical="center" wrapText="1"/>
    </xf>
    <xf numFmtId="0" fontId="20" fillId="4" borderId="2" xfId="0" applyNumberFormat="1" applyFont="1" applyFill="1" applyBorder="1" applyAlignment="1" applyProtection="1">
      <alignment horizontal="center" vertical="center" wrapText="1"/>
    </xf>
    <xf numFmtId="0" fontId="20" fillId="4" borderId="9" xfId="0" applyNumberFormat="1" applyFont="1" applyFill="1" applyBorder="1" applyAlignment="1" applyProtection="1">
      <alignment horizontal="center" vertical="center" wrapText="1"/>
    </xf>
    <xf numFmtId="0" fontId="20" fillId="4" borderId="10" xfId="0" applyNumberFormat="1" applyFont="1" applyFill="1" applyBorder="1" applyAlignment="1" applyProtection="1">
      <alignment horizontal="center" vertical="center" wrapText="1"/>
    </xf>
    <xf numFmtId="178" fontId="20" fillId="0" borderId="7" xfId="0" applyNumberFormat="1" applyFont="1" applyFill="1" applyBorder="1" applyAlignment="1" applyProtection="1">
      <alignment horizontal="center" vertical="center" wrapText="1"/>
    </xf>
    <xf numFmtId="0" fontId="20" fillId="4" borderId="10" xfId="0" applyNumberFormat="1" applyFont="1" applyFill="1" applyBorder="1" applyAlignment="1" applyProtection="1">
      <alignment horizontal="left" vertical="center" wrapText="1"/>
    </xf>
    <xf numFmtId="178" fontId="20" fillId="0" borderId="11" xfId="0" applyNumberFormat="1" applyFont="1" applyFill="1" applyBorder="1" applyAlignment="1" applyProtection="1">
      <alignment horizontal="center" vertical="center" wrapText="1"/>
    </xf>
    <xf numFmtId="178" fontId="20" fillId="0" borderId="8" xfId="0" applyNumberFormat="1" applyFont="1" applyFill="1" applyBorder="1" applyAlignment="1" applyProtection="1">
      <alignment horizontal="center" vertical="center" wrapText="1"/>
    </xf>
    <xf numFmtId="0" fontId="20" fillId="4" borderId="7" xfId="0" applyNumberFormat="1" applyFont="1" applyFill="1" applyBorder="1" applyAlignment="1" applyProtection="1">
      <alignment horizontal="left" vertical="center" wrapText="1"/>
    </xf>
    <xf numFmtId="0" fontId="20" fillId="4" borderId="7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11" applyFont="1" applyFill="1" applyAlignment="1">
      <alignment vertical="center"/>
    </xf>
    <xf numFmtId="0" fontId="15" fillId="0" borderId="0" xfId="11" applyFont="1" applyFill="1" applyAlignment="1">
      <alignment horizontal="right"/>
    </xf>
    <xf numFmtId="0" fontId="22" fillId="0" borderId="0" xfId="12" applyFont="1" applyFill="1" applyAlignment="1">
      <alignment horizontal="center" vertical="center" wrapText="1"/>
    </xf>
    <xf numFmtId="0" fontId="22" fillId="0" borderId="0" xfId="12" applyFont="1" applyFill="1" applyAlignment="1">
      <alignment vertical="center" wrapText="1"/>
    </xf>
    <xf numFmtId="0" fontId="6" fillId="0" borderId="0" xfId="11" applyFont="1" applyFill="1" applyBorder="1" applyAlignment="1"/>
    <xf numFmtId="0" fontId="6" fillId="0" borderId="0" xfId="11" applyFont="1" applyFill="1" applyAlignment="1"/>
    <xf numFmtId="0" fontId="23" fillId="0" borderId="0" xfId="11" applyFont="1" applyFill="1" applyAlignment="1">
      <alignment horizontal="right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/>
    </xf>
    <xf numFmtId="0" fontId="23" fillId="0" borderId="5" xfId="11" applyFont="1" applyFill="1" applyBorder="1" applyAlignment="1">
      <alignment horizontal="center" vertical="center" wrapText="1"/>
    </xf>
    <xf numFmtId="0" fontId="23" fillId="0" borderId="12" xfId="11" applyFont="1" applyFill="1" applyBorder="1" applyAlignment="1">
      <alignment horizontal="center" vertical="center"/>
    </xf>
    <xf numFmtId="0" fontId="25" fillId="0" borderId="5" xfId="11" applyFont="1" applyFill="1" applyBorder="1" applyAlignment="1">
      <alignment horizontal="center" vertical="center" wrapText="1"/>
    </xf>
    <xf numFmtId="0" fontId="23" fillId="0" borderId="2" xfId="11" applyFont="1" applyFill="1" applyBorder="1" applyAlignment="1">
      <alignment horizontal="center" vertical="center" wrapText="1"/>
    </xf>
    <xf numFmtId="0" fontId="23" fillId="0" borderId="1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3" fillId="0" borderId="2" xfId="11" applyFont="1" applyFill="1" applyBorder="1" applyAlignment="1">
      <alignment horizontal="center" vertical="center"/>
    </xf>
    <xf numFmtId="0" fontId="23" fillId="0" borderId="5" xfId="11" applyFont="1" applyFill="1" applyBorder="1" applyAlignment="1">
      <alignment horizontal="center" vertical="center"/>
    </xf>
    <xf numFmtId="0" fontId="24" fillId="0" borderId="13" xfId="11" applyFont="1" applyFill="1" applyBorder="1" applyAlignment="1">
      <alignment horizontal="center" vertical="center"/>
    </xf>
    <xf numFmtId="0" fontId="24" fillId="0" borderId="5" xfId="11" applyFont="1" applyFill="1" applyBorder="1" applyAlignment="1">
      <alignment horizontal="center" vertical="center"/>
    </xf>
    <xf numFmtId="0" fontId="26" fillId="0" borderId="0" xfId="11" applyFont="1" applyFill="1" applyAlignment="1">
      <alignment wrapText="1"/>
    </xf>
    <xf numFmtId="0" fontId="0" fillId="0" borderId="0" xfId="11" applyFont="1" applyFill="1" applyAlignment="1"/>
    <xf numFmtId="0" fontId="1" fillId="0" borderId="0" xfId="11" applyFont="1" applyFill="1" applyAlignment="1"/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28" fillId="0" borderId="0" xfId="17" applyNumberFormat="1" applyFont="1" applyFill="1" applyBorder="1" applyAlignment="1" applyProtection="1">
      <alignment vertical="center" wrapText="1"/>
    </xf>
    <xf numFmtId="0" fontId="28" fillId="0" borderId="0" xfId="17" applyNumberFormat="1" applyFont="1" applyFill="1" applyBorder="1" applyAlignment="1" applyProtection="1">
      <alignment vertical="center"/>
    </xf>
    <xf numFmtId="0" fontId="15" fillId="0" borderId="0" xfId="17" applyNumberFormat="1" applyFont="1" applyFill="1" applyBorder="1" applyAlignment="1" applyProtection="1">
      <alignment horizontal="right" vertical="center"/>
    </xf>
    <xf numFmtId="0" fontId="29" fillId="0" borderId="0" xfId="17" applyNumberFormat="1" applyFont="1" applyFill="1" applyBorder="1" applyAlignment="1" applyProtection="1">
      <alignment horizontal="center" vertical="center"/>
    </xf>
    <xf numFmtId="0" fontId="24" fillId="0" borderId="2" xfId="17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4" fillId="0" borderId="2" xfId="17" applyNumberFormat="1" applyFont="1" applyFill="1" applyBorder="1" applyAlignment="1" applyProtection="1">
      <alignment horizontal="center" vertical="center"/>
    </xf>
    <xf numFmtId="0" fontId="30" fillId="0" borderId="0" xfId="17" applyNumberFormat="1" applyFont="1" applyFill="1" applyBorder="1" applyAlignment="1" applyProtection="1">
      <alignment horizontal="center" vertical="center"/>
    </xf>
    <xf numFmtId="0" fontId="23" fillId="0" borderId="2" xfId="17" applyNumberFormat="1" applyFont="1" applyFill="1" applyBorder="1" applyAlignment="1" applyProtection="1">
      <alignment horizontal="left" vertical="center" wrapText="1"/>
    </xf>
    <xf numFmtId="0" fontId="23" fillId="0" borderId="2" xfId="17" applyNumberFormat="1" applyFont="1" applyFill="1" applyBorder="1" applyAlignment="1" applyProtection="1">
      <alignment horizontal="center" vertical="center"/>
    </xf>
    <xf numFmtId="0" fontId="23" fillId="0" borderId="4" xfId="17" applyNumberFormat="1" applyFont="1" applyFill="1" applyBorder="1" applyAlignment="1" applyProtection="1">
      <alignment horizontal="center" vertical="center"/>
    </xf>
    <xf numFmtId="0" fontId="23" fillId="0" borderId="5" xfId="7" applyFont="1" applyFill="1" applyBorder="1" applyAlignment="1">
      <alignment horizontal="center" vertical="center" wrapText="1"/>
    </xf>
    <xf numFmtId="0" fontId="31" fillId="0" borderId="0" xfId="17" applyNumberFormat="1" applyFont="1" applyFill="1" applyBorder="1" applyAlignment="1" applyProtection="1">
      <alignment horizontal="center" vertical="center"/>
    </xf>
    <xf numFmtId="0" fontId="23" fillId="0" borderId="2" xfId="17" applyNumberFormat="1" applyFont="1" applyFill="1" applyBorder="1" applyAlignment="1" applyProtection="1">
      <alignment horizontal="center" vertical="center" wrapText="1"/>
    </xf>
    <xf numFmtId="0" fontId="23" fillId="0" borderId="0" xfId="17" applyNumberFormat="1" applyFont="1" applyFill="1" applyBorder="1" applyAlignment="1" applyProtection="1">
      <alignment horizontal="left" vertical="center" wrapText="1"/>
    </xf>
    <xf numFmtId="0" fontId="15" fillId="0" borderId="0" xfId="17" applyNumberFormat="1" applyFont="1" applyFill="1" applyBorder="1" applyAlignment="1" applyProtection="1">
      <alignment horizontal="center" vertical="center"/>
    </xf>
    <xf numFmtId="0" fontId="32" fillId="0" borderId="0" xfId="17" applyNumberFormat="1" applyFont="1" applyFill="1" applyBorder="1" applyAlignment="1" applyProtection="1">
      <alignment horizontal="left" vertical="center" wrapText="1"/>
    </xf>
    <xf numFmtId="0" fontId="32" fillId="0" borderId="0" xfId="17" applyNumberFormat="1" applyFont="1" applyFill="1" applyBorder="1" applyAlignment="1" applyProtection="1">
      <alignment horizontal="center" vertical="center"/>
    </xf>
    <xf numFmtId="0" fontId="6" fillId="0" borderId="0" xfId="17" applyNumberFormat="1" applyFont="1" applyFill="1" applyAlignment="1" applyProtection="1">
      <alignment horizontal="center" vertical="center"/>
    </xf>
    <xf numFmtId="0" fontId="1" fillId="0" borderId="0" xfId="17" applyNumberFormat="1" applyFont="1" applyFill="1" applyBorder="1" applyAlignment="1" applyProtection="1">
      <alignment horizontal="center" vertical="center"/>
    </xf>
    <xf numFmtId="0" fontId="6" fillId="0" borderId="0" xfId="17" applyNumberFormat="1" applyFont="1" applyFill="1" applyBorder="1" applyAlignment="1" applyProtection="1">
      <alignment horizontal="left" vertical="center" wrapText="1"/>
    </xf>
    <xf numFmtId="0" fontId="15" fillId="0" borderId="0" xfId="17" applyNumberFormat="1" applyFont="1" applyFill="1" applyBorder="1" applyAlignment="1" applyProtection="1">
      <alignment horizontal="left" vertical="center" wrapText="1"/>
    </xf>
    <xf numFmtId="0" fontId="23" fillId="0" borderId="14" xfId="17" applyNumberFormat="1" applyFont="1" applyFill="1" applyBorder="1" applyAlignment="1" applyProtection="1">
      <alignment horizontal="center" vertical="center"/>
    </xf>
    <xf numFmtId="0" fontId="6" fillId="0" borderId="14" xfId="17" applyNumberFormat="1" applyFont="1" applyFill="1" applyBorder="1" applyAlignment="1" applyProtection="1">
      <alignment horizontal="center" vertical="center" wrapText="1"/>
    </xf>
    <xf numFmtId="0" fontId="6" fillId="0" borderId="2" xfId="17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3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179" fontId="38" fillId="0" borderId="3" xfId="0" applyNumberFormat="1" applyFont="1" applyFill="1" applyBorder="1" applyAlignment="1">
      <alignment horizontal="center" vertical="center" wrapText="1"/>
    </xf>
    <xf numFmtId="0" fontId="40" fillId="0" borderId="2" xfId="8" applyFill="1" applyBorder="1">
      <alignment vertical="center"/>
    </xf>
    <xf numFmtId="179" fontId="38" fillId="0" borderId="2" xfId="0" applyNumberFormat="1" applyFont="1" applyFill="1" applyBorder="1" applyAlignment="1">
      <alignment horizontal="center" vertical="center" wrapText="1"/>
    </xf>
    <xf numFmtId="179" fontId="39" fillId="0" borderId="2" xfId="0" applyNumberFormat="1" applyFont="1" applyFill="1" applyBorder="1" applyAlignment="1">
      <alignment horizontal="center" vertical="center" wrapText="1"/>
    </xf>
    <xf numFmtId="179" fontId="42" fillId="0" borderId="5" xfId="0" applyNumberFormat="1" applyFont="1" applyFill="1" applyBorder="1" applyAlignment="1" applyProtection="1">
      <alignment horizontal="center" vertical="center" wrapText="1"/>
    </xf>
    <xf numFmtId="0" fontId="38" fillId="0" borderId="2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/>
    <xf numFmtId="0" fontId="53" fillId="0" borderId="0" xfId="12" applyAlignment="1">
      <alignment horizontal="center" vertical="center" wrapText="1"/>
    </xf>
    <xf numFmtId="180" fontId="53" fillId="0" borderId="0" xfId="12" applyNumberFormat="1" applyBorder="1" applyAlignment="1">
      <alignment vertical="center" wrapText="1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center"/>
    </xf>
    <xf numFmtId="0" fontId="45" fillId="0" borderId="0" xfId="12" applyFont="1" applyAlignment="1">
      <alignment horizontal="center" vertical="center" wrapText="1"/>
    </xf>
    <xf numFmtId="0" fontId="45" fillId="0" borderId="0" xfId="12" applyFont="1" applyAlignment="1">
      <alignment vertical="center" wrapText="1"/>
    </xf>
    <xf numFmtId="0" fontId="53" fillId="0" borderId="0" xfId="12" applyAlignment="1">
      <alignment vertical="center" wrapText="1"/>
    </xf>
    <xf numFmtId="180" fontId="53" fillId="0" borderId="0" xfId="12" applyNumberFormat="1" applyAlignment="1">
      <alignment vertical="center" wrapText="1"/>
    </xf>
    <xf numFmtId="0" fontId="53" fillId="0" borderId="0" xfId="12" applyBorder="1" applyAlignment="1">
      <alignment vertical="center" wrapText="1"/>
    </xf>
    <xf numFmtId="180" fontId="45" fillId="0" borderId="2" xfId="12" applyNumberFormat="1" applyFont="1" applyBorder="1" applyAlignment="1">
      <alignment horizontal="center" vertical="center" wrapText="1"/>
    </xf>
    <xf numFmtId="0" fontId="53" fillId="0" borderId="2" xfId="12" applyNumberFormat="1" applyFill="1" applyBorder="1" applyAlignment="1">
      <alignment horizontal="center" vertical="center" wrapText="1"/>
    </xf>
    <xf numFmtId="49" fontId="53" fillId="0" borderId="2" xfId="12" applyNumberFormat="1" applyFill="1" applyBorder="1" applyAlignment="1">
      <alignment vertical="center" wrapText="1"/>
    </xf>
    <xf numFmtId="180" fontId="53" fillId="0" borderId="2" xfId="12" applyNumberFormat="1" applyBorder="1" applyAlignment="1">
      <alignment horizontal="center" vertical="center" wrapText="1"/>
    </xf>
    <xf numFmtId="180" fontId="53" fillId="0" borderId="2" xfId="12" applyNumberFormat="1" applyFill="1" applyBorder="1" applyAlignment="1">
      <alignment horizontal="center" vertical="center" wrapText="1"/>
    </xf>
    <xf numFmtId="0" fontId="15" fillId="0" borderId="0" xfId="12" applyFont="1" applyFill="1" applyAlignment="1">
      <alignment horizontal="right" vertical="center"/>
    </xf>
    <xf numFmtId="0" fontId="45" fillId="0" borderId="2" xfId="12" applyFont="1" applyBorder="1" applyAlignment="1">
      <alignment vertical="center" wrapText="1"/>
    </xf>
    <xf numFmtId="0" fontId="53" fillId="0" borderId="0" xfId="12" applyBorder="1" applyAlignment="1">
      <alignment horizontal="center" vertical="center" wrapText="1"/>
    </xf>
    <xf numFmtId="0" fontId="45" fillId="0" borderId="2" xfId="12" applyFont="1" applyBorder="1" applyAlignment="1">
      <alignment horizontal="center" vertical="center" wrapText="1"/>
    </xf>
    <xf numFmtId="0" fontId="45" fillId="0" borderId="0" xfId="12" applyFont="1" applyBorder="1" applyAlignment="1">
      <alignment horizontal="center" vertical="center" wrapText="1"/>
    </xf>
    <xf numFmtId="0" fontId="45" fillId="0" borderId="0" xfId="12" applyFont="1" applyBorder="1" applyAlignment="1">
      <alignment vertical="center" wrapText="1"/>
    </xf>
    <xf numFmtId="0" fontId="53" fillId="0" borderId="2" xfId="12" applyBorder="1" applyAlignment="1">
      <alignment horizontal="center" vertical="center" wrapText="1"/>
    </xf>
    <xf numFmtId="0" fontId="0" fillId="0" borderId="0" xfId="12" applyFont="1" applyAlignment="1">
      <alignment vertical="center" wrapText="1"/>
    </xf>
    <xf numFmtId="0" fontId="0" fillId="0" borderId="0" xfId="0" applyFill="1">
      <alignment vertical="center"/>
    </xf>
    <xf numFmtId="0" fontId="15" fillId="0" borderId="0" xfId="12" applyFont="1" applyFill="1" applyAlignment="1">
      <alignment vertical="center"/>
    </xf>
    <xf numFmtId="0" fontId="29" fillId="0" borderId="0" xfId="12" applyFont="1" applyFill="1" applyAlignment="1">
      <alignment horizontal="center" vertical="center"/>
    </xf>
    <xf numFmtId="0" fontId="23" fillId="0" borderId="1" xfId="11" applyFont="1" applyFill="1" applyBorder="1" applyAlignment="1">
      <alignment vertical="center"/>
    </xf>
    <xf numFmtId="0" fontId="8" fillId="0" borderId="2" xfId="12" applyFont="1" applyFill="1" applyBorder="1" applyAlignment="1">
      <alignment horizontal="center" vertical="center" wrapText="1"/>
    </xf>
    <xf numFmtId="10" fontId="8" fillId="0" borderId="2" xfId="12" applyNumberFormat="1" applyFont="1" applyFill="1" applyBorder="1" applyAlignment="1">
      <alignment horizontal="center" vertical="center" wrapText="1"/>
    </xf>
    <xf numFmtId="0" fontId="8" fillId="0" borderId="2" xfId="12" applyNumberFormat="1" applyFont="1" applyFill="1" applyBorder="1" applyAlignment="1">
      <alignment horizontal="center" vertical="center" wrapText="1"/>
    </xf>
    <xf numFmtId="0" fontId="33" fillId="0" borderId="0" xfId="12" applyFont="1" applyFill="1" applyAlignment="1">
      <alignment vertical="center"/>
    </xf>
    <xf numFmtId="0" fontId="8" fillId="0" borderId="2" xfId="12" applyFont="1" applyFill="1" applyBorder="1" applyAlignment="1">
      <alignment vertical="center" wrapText="1"/>
    </xf>
    <xf numFmtId="0" fontId="8" fillId="0" borderId="2" xfId="12" applyFont="1" applyFill="1" applyBorder="1" applyAlignment="1">
      <alignment horizontal="center" vertical="center"/>
    </xf>
    <xf numFmtId="0" fontId="33" fillId="0" borderId="2" xfId="12" applyNumberFormat="1" applyFont="1" applyFill="1" applyBorder="1" applyAlignment="1">
      <alignment horizontal="center" vertical="center"/>
    </xf>
    <xf numFmtId="0" fontId="6" fillId="0" borderId="2" xfId="12" applyFont="1" applyFill="1" applyBorder="1" applyAlignment="1">
      <alignment horizontal="right" vertical="center" wrapText="1"/>
    </xf>
    <xf numFmtId="0" fontId="6" fillId="0" borderId="2" xfId="12" applyFont="1" applyFill="1" applyBorder="1" applyAlignment="1">
      <alignment horizontal="center" vertical="center"/>
    </xf>
    <xf numFmtId="0" fontId="0" fillId="0" borderId="2" xfId="11" applyNumberFormat="1" applyFont="1" applyFill="1" applyBorder="1" applyAlignment="1">
      <alignment horizontal="center" vertical="center"/>
    </xf>
    <xf numFmtId="0" fontId="8" fillId="0" borderId="2" xfId="12" applyFont="1" applyFill="1" applyBorder="1" applyAlignment="1">
      <alignment horizontal="left" vertical="center" wrapText="1"/>
    </xf>
    <xf numFmtId="0" fontId="6" fillId="0" borderId="2" xfId="12" applyFont="1" applyFill="1" applyBorder="1" applyAlignment="1">
      <alignment vertical="center" wrapText="1"/>
    </xf>
    <xf numFmtId="0" fontId="0" fillId="0" borderId="2" xfId="3" applyNumberFormat="1" applyFont="1" applyFill="1" applyBorder="1" applyAlignment="1" applyProtection="1">
      <alignment horizontal="center" vertical="center"/>
    </xf>
    <xf numFmtId="0" fontId="29" fillId="0" borderId="0" xfId="12" applyFont="1" applyFill="1" applyAlignment="1">
      <alignment vertical="center"/>
    </xf>
    <xf numFmtId="0" fontId="0" fillId="0" borderId="2" xfId="11" applyFont="1" applyFill="1" applyBorder="1" applyAlignment="1">
      <alignment horizontal="left" vertical="center"/>
    </xf>
    <xf numFmtId="0" fontId="0" fillId="0" borderId="2" xfId="12" applyFont="1" applyFill="1" applyBorder="1" applyAlignment="1">
      <alignment horizontal="center" vertical="center" wrapText="1"/>
    </xf>
    <xf numFmtId="0" fontId="0" fillId="0" borderId="2" xfId="11" applyFont="1" applyFill="1" applyBorder="1" applyAlignment="1">
      <alignment horizontal="center" vertical="center"/>
    </xf>
    <xf numFmtId="0" fontId="0" fillId="0" borderId="0" xfId="12" applyFont="1" applyFill="1" applyAlignment="1">
      <alignment vertical="center" wrapText="1"/>
    </xf>
    <xf numFmtId="0" fontId="0" fillId="0" borderId="0" xfId="12" applyFont="1" applyFill="1" applyAlignment="1">
      <alignment horizontal="center" vertical="center"/>
    </xf>
    <xf numFmtId="0" fontId="6" fillId="0" borderId="0" xfId="12" applyFont="1" applyFill="1" applyAlignment="1">
      <alignment horizontal="center" vertical="center"/>
    </xf>
    <xf numFmtId="0" fontId="26" fillId="0" borderId="0" xfId="12" applyFont="1" applyFill="1" applyAlignment="1">
      <alignment vertical="center" wrapText="1"/>
    </xf>
    <xf numFmtId="0" fontId="26" fillId="0" borderId="0" xfId="12" applyFont="1" applyFill="1" applyAlignment="1">
      <alignment horizontal="center" vertical="center"/>
    </xf>
    <xf numFmtId="0" fontId="29" fillId="0" borderId="0" xfId="2" applyFont="1"/>
    <xf numFmtId="0" fontId="53" fillId="0" borderId="0" xfId="2"/>
    <xf numFmtId="0" fontId="33" fillId="0" borderId="0" xfId="2" applyFont="1" applyAlignment="1">
      <alignment horizontal="right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29" fillId="0" borderId="2" xfId="2" applyFont="1" applyBorder="1" applyAlignment="1">
      <alignment horizontal="center" vertical="center"/>
    </xf>
    <xf numFmtId="0" fontId="29" fillId="0" borderId="2" xfId="2" applyFont="1" applyBorder="1"/>
    <xf numFmtId="0" fontId="43" fillId="0" borderId="2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22" fillId="0" borderId="0" xfId="12" applyFont="1" applyFill="1" applyAlignment="1">
      <alignment horizontal="center" vertical="center" wrapText="1"/>
    </xf>
    <xf numFmtId="179" fontId="38" fillId="7" borderId="3" xfId="0" applyNumberFormat="1" applyFont="1" applyFill="1" applyBorder="1" applyAlignment="1">
      <alignment horizontal="center" vertical="center"/>
    </xf>
    <xf numFmtId="0" fontId="41" fillId="7" borderId="2" xfId="8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vertical="center"/>
    </xf>
    <xf numFmtId="179" fontId="38" fillId="8" borderId="3" xfId="0" applyNumberFormat="1" applyFont="1" applyFill="1" applyBorder="1" applyAlignment="1">
      <alignment horizontal="center" vertical="center" wrapText="1"/>
    </xf>
    <xf numFmtId="0" fontId="41" fillId="8" borderId="2" xfId="8" applyFont="1" applyFill="1" applyBorder="1">
      <alignment vertical="center"/>
    </xf>
    <xf numFmtId="179" fontId="38" fillId="8" borderId="2" xfId="0" applyNumberFormat="1" applyFont="1" applyFill="1" applyBorder="1" applyAlignment="1">
      <alignment horizontal="center" vertical="center" wrapText="1"/>
    </xf>
    <xf numFmtId="179" fontId="42" fillId="8" borderId="5" xfId="0" applyNumberFormat="1" applyFont="1" applyFill="1" applyBorder="1" applyAlignment="1" applyProtection="1">
      <alignment horizontal="center" vertical="center" wrapText="1"/>
    </xf>
    <xf numFmtId="0" fontId="38" fillId="8" borderId="2" xfId="0" applyFont="1" applyFill="1" applyBorder="1" applyAlignment="1">
      <alignment vertical="center"/>
    </xf>
    <xf numFmtId="179" fontId="39" fillId="8" borderId="2" xfId="0" applyNumberFormat="1" applyFont="1" applyFill="1" applyBorder="1" applyAlignment="1">
      <alignment horizontal="center" vertical="center" wrapText="1"/>
    </xf>
    <xf numFmtId="0" fontId="48" fillId="0" borderId="0" xfId="2" applyFont="1" applyAlignment="1">
      <alignment horizontal="center" vertical="center"/>
    </xf>
    <xf numFmtId="0" fontId="22" fillId="0" borderId="0" xfId="12" applyFont="1" applyFill="1" applyAlignment="1">
      <alignment horizontal="center" vertical="center" wrapText="1"/>
    </xf>
    <xf numFmtId="0" fontId="23" fillId="0" borderId="1" xfId="11" applyFont="1" applyFill="1" applyBorder="1" applyAlignment="1">
      <alignment horizontal="left" vertical="center"/>
    </xf>
    <xf numFmtId="0" fontId="46" fillId="0" borderId="0" xfId="12" applyFont="1" applyAlignment="1">
      <alignment horizontal="center" vertical="center" wrapText="1"/>
    </xf>
    <xf numFmtId="0" fontId="53" fillId="0" borderId="1" xfId="12" applyBorder="1" applyAlignment="1">
      <alignment horizontal="left" vertical="center" wrapText="1"/>
    </xf>
    <xf numFmtId="0" fontId="47" fillId="0" borderId="2" xfId="12" applyFont="1" applyFill="1" applyBorder="1" applyAlignment="1">
      <alignment horizontal="center" vertical="center" wrapText="1"/>
    </xf>
    <xf numFmtId="0" fontId="0" fillId="0" borderId="0" xfId="12" applyFont="1" applyAlignment="1">
      <alignment horizontal="center" vertical="center" wrapText="1"/>
    </xf>
    <xf numFmtId="0" fontId="53" fillId="0" borderId="0" xfId="12" applyAlignment="1">
      <alignment horizontal="center" vertical="center" wrapText="1"/>
    </xf>
    <xf numFmtId="178" fontId="53" fillId="0" borderId="2" xfId="12" applyNumberFormat="1" applyBorder="1" applyAlignment="1">
      <alignment horizontal="center" vertical="center" wrapText="1"/>
    </xf>
    <xf numFmtId="49" fontId="53" fillId="0" borderId="2" xfId="12" applyNumberForma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6" fillId="0" borderId="0" xfId="12" applyFont="1" applyFill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3" fillId="0" borderId="1" xfId="17" applyNumberFormat="1" applyFont="1" applyFill="1" applyBorder="1" applyAlignment="1" applyProtection="1">
      <alignment horizontal="left" vertical="center" wrapText="1"/>
    </xf>
    <xf numFmtId="179" fontId="6" fillId="0" borderId="1" xfId="11" applyNumberFormat="1" applyFont="1" applyFill="1" applyBorder="1" applyAlignment="1">
      <alignment horizontal="left" vertical="center" wrapText="1"/>
    </xf>
    <xf numFmtId="0" fontId="16" fillId="4" borderId="0" xfId="0" applyNumberFormat="1" applyFont="1" applyFill="1" applyBorder="1" applyAlignment="1" applyProtection="1">
      <alignment horizontal="center" vertical="center" wrapText="1"/>
    </xf>
    <xf numFmtId="0" fontId="17" fillId="4" borderId="0" xfId="0" applyNumberFormat="1" applyFont="1" applyFill="1" applyBorder="1" applyAlignment="1" applyProtection="1">
      <alignment wrapText="1"/>
    </xf>
    <xf numFmtId="178" fontId="6" fillId="0" borderId="3" xfId="12" applyNumberFormat="1" applyFont="1" applyFill="1" applyBorder="1" applyAlignment="1">
      <alignment horizontal="center" vertical="center" wrapText="1"/>
    </xf>
    <xf numFmtId="178" fontId="6" fillId="0" borderId="4" xfId="12" applyNumberFormat="1" applyFont="1" applyFill="1" applyBorder="1" applyAlignment="1">
      <alignment horizontal="center" vertical="center" wrapText="1"/>
    </xf>
    <xf numFmtId="178" fontId="6" fillId="0" borderId="5" xfId="12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left" vertical="center" wrapText="1"/>
    </xf>
    <xf numFmtId="0" fontId="7" fillId="0" borderId="2" xfId="7" applyFont="1" applyFill="1" applyBorder="1" applyAlignment="1">
      <alignment horizontal="left" vertical="center" wrapText="1"/>
    </xf>
    <xf numFmtId="178" fontId="6" fillId="0" borderId="2" xfId="14" applyNumberFormat="1" applyFont="1" applyFill="1" applyBorder="1" applyAlignment="1">
      <alignment horizontal="center" vertical="center" wrapText="1"/>
    </xf>
    <xf numFmtId="178" fontId="6" fillId="0" borderId="2" xfId="7" applyNumberFormat="1" applyFont="1" applyFill="1" applyBorder="1" applyAlignment="1">
      <alignment horizontal="center" vertical="center" wrapText="1"/>
    </xf>
    <xf numFmtId="178" fontId="6" fillId="0" borderId="2" xfId="12" applyNumberFormat="1" applyFont="1" applyFill="1" applyBorder="1" applyAlignment="1">
      <alignment horizontal="center" vertical="center" wrapText="1"/>
    </xf>
    <xf numFmtId="178" fontId="6" fillId="0" borderId="2" xfId="6" applyNumberFormat="1" applyFont="1" applyFill="1" applyBorder="1" applyAlignment="1">
      <alignment horizontal="center" vertical="center" wrapText="1"/>
    </xf>
    <xf numFmtId="0" fontId="6" fillId="0" borderId="2" xfId="16" applyFont="1" applyFill="1" applyBorder="1" applyAlignment="1">
      <alignment horizontal="left" vertical="center" wrapText="1"/>
    </xf>
    <xf numFmtId="0" fontId="6" fillId="0" borderId="2" xfId="14" applyFont="1" applyFill="1" applyBorder="1" applyAlignment="1">
      <alignment horizontal="left" vertical="center" wrapText="1"/>
    </xf>
    <xf numFmtId="0" fontId="6" fillId="0" borderId="3" xfId="7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6" fillId="0" borderId="2" xfId="12" applyFont="1" applyFill="1" applyBorder="1" applyAlignment="1">
      <alignment horizontal="left" vertical="center" wrapText="1"/>
    </xf>
    <xf numFmtId="0" fontId="6" fillId="0" borderId="2" xfId="7" applyFont="1" applyFill="1" applyBorder="1" applyAlignment="1">
      <alignment horizontal="left" vertical="center" wrapText="1"/>
    </xf>
    <xf numFmtId="0" fontId="6" fillId="0" borderId="2" xfId="15" applyFont="1" applyFill="1" applyBorder="1" applyAlignment="1">
      <alignment horizontal="left" vertical="center" wrapText="1"/>
    </xf>
    <xf numFmtId="0" fontId="6" fillId="0" borderId="2" xfId="13" applyFont="1" applyFill="1" applyBorder="1" applyAlignment="1">
      <alignment horizontal="center" vertical="center" textRotation="255" wrapText="1"/>
    </xf>
    <xf numFmtId="0" fontId="6" fillId="0" borderId="2" xfId="12" applyFont="1" applyFill="1" applyBorder="1" applyAlignment="1">
      <alignment horizontal="center" vertical="center" textRotation="255" wrapText="1"/>
    </xf>
    <xf numFmtId="0" fontId="5" fillId="0" borderId="0" xfId="14" applyFont="1" applyAlignment="1">
      <alignment horizontal="center" wrapText="1"/>
    </xf>
    <xf numFmtId="0" fontId="5" fillId="0" borderId="0" xfId="14" applyFont="1" applyAlignment="1">
      <alignment horizontal="left" wrapText="1"/>
    </xf>
    <xf numFmtId="0" fontId="6" fillId="0" borderId="1" xfId="12" applyFont="1" applyFill="1" applyBorder="1" applyAlignment="1">
      <alignment horizontal="left" vertical="center"/>
    </xf>
    <xf numFmtId="178" fontId="8" fillId="2" borderId="2" xfId="14" applyNumberFormat="1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textRotation="255" wrapText="1"/>
    </xf>
  </cellXfs>
  <cellStyles count="19">
    <cellStyle name="60% - 强调文字颜色 2 2" xfId="9"/>
    <cellStyle name="百分比" xfId="3" builtinId="5"/>
    <cellStyle name="百分比 2" xfId="4"/>
    <cellStyle name="差_2015年全县社会保险基金收支总表" xfId="10"/>
    <cellStyle name="差_2016年全县社会保险基金预算（草案）" xfId="5"/>
    <cellStyle name="常规" xfId="0" builtinId="0"/>
    <cellStyle name="常规 2" xfId="11"/>
    <cellStyle name="常规 2 2" xfId="7"/>
    <cellStyle name="常规 3" xfId="12"/>
    <cellStyle name="常规 5" xfId="8"/>
    <cellStyle name="常规 7" xfId="13"/>
    <cellStyle name="常规_2015年到单位的项目专项统计表" xfId="2"/>
    <cellStyle name="常规_Sheet3" xfId="14"/>
    <cellStyle name="常规_Sheet3 2 2" xfId="6"/>
    <cellStyle name="常规_Sheet4" xfId="15"/>
    <cellStyle name="常规_Sheet5" xfId="16"/>
    <cellStyle name="常规_第一部分表" xfId="17"/>
    <cellStyle name="千位分隔[0]" xfId="1" builtinId="6"/>
    <cellStyle name="样式 1" xfId="18"/>
  </cellStyles>
  <dxfs count="0"/>
  <tableStyles count="0" defaultTableStyle="TableStyleMedium2" defaultPivotStyle="PivotStyleLight16"/>
  <colors>
    <mruColors>
      <color rgb="FF00B050"/>
      <color rgb="FF0000CC"/>
      <color rgb="FF366092"/>
      <color rgb="FFCCC0DA"/>
      <color rgb="FFF2DCDB"/>
      <color rgb="FF3366FF"/>
      <color rgb="FFFFFFFF"/>
      <color rgb="FFCCFFCC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-2020&#24180;\2020&#24180;\2020&#24180;&#37096;&#38376;&#39044;&#31639;&#65288;&#23457;&#65289;\2020&#24180;&#25903;&#20986;&#21151;&#33021;&#20998;&#31867;&#31185;&#3044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年功能科目（总）"/>
      <sheetName val="2019年 一般公共预算支出表（科目）"/>
      <sheetName val="2019年科目明细 (一般公共预算)（3.9）"/>
      <sheetName val="2020年科目大类"/>
      <sheetName val="2020年功能科目（一般公共预算）"/>
      <sheetName val="附件1.部门支出总表(部门预算系统导出）1"/>
      <sheetName val="附件2、2月5日五个文明"/>
      <sheetName val="Sheet3"/>
      <sheetName val="附件3.2020年专项"/>
      <sheetName val="Sheet2"/>
      <sheetName val="附件4.提前下达"/>
      <sheetName val="Sheet5"/>
      <sheetName val="单位专项"/>
      <sheetName val="债务"/>
    </sheetNames>
    <sheetDataSet>
      <sheetData sheetId="0"/>
      <sheetData sheetId="1"/>
      <sheetData sheetId="2"/>
      <sheetData sheetId="3"/>
      <sheetData sheetId="4">
        <row r="8">
          <cell r="F8">
            <v>29587</v>
          </cell>
        </row>
        <row r="253">
          <cell r="F253">
            <v>0</v>
          </cell>
        </row>
        <row r="293">
          <cell r="F293">
            <v>198</v>
          </cell>
        </row>
        <row r="312">
          <cell r="F312">
            <v>9133</v>
          </cell>
        </row>
        <row r="403">
          <cell r="F403">
            <v>58468</v>
          </cell>
        </row>
        <row r="457">
          <cell r="F457">
            <v>695</v>
          </cell>
        </row>
        <row r="511">
          <cell r="F511">
            <v>6468</v>
          </cell>
        </row>
        <row r="568">
          <cell r="F568">
            <v>52336</v>
          </cell>
        </row>
        <row r="694">
          <cell r="F694">
            <v>51151</v>
          </cell>
        </row>
        <row r="766">
          <cell r="F766">
            <v>10249</v>
          </cell>
        </row>
        <row r="843">
          <cell r="F843">
            <v>8676</v>
          </cell>
        </row>
        <row r="866">
          <cell r="F866">
            <v>58703</v>
          </cell>
        </row>
        <row r="977">
          <cell r="F977">
            <v>8713</v>
          </cell>
        </row>
        <row r="1041">
          <cell r="F1041">
            <v>250</v>
          </cell>
        </row>
        <row r="1107">
          <cell r="F1107">
            <v>428</v>
          </cell>
        </row>
        <row r="1127">
          <cell r="F1127">
            <v>0</v>
          </cell>
        </row>
        <row r="1156">
          <cell r="F1156">
            <v>0</v>
          </cell>
        </row>
        <row r="1166">
          <cell r="F1166">
            <v>3353</v>
          </cell>
        </row>
        <row r="1211">
          <cell r="F1211">
            <v>5941</v>
          </cell>
        </row>
        <row r="1231">
          <cell r="F1231">
            <v>95</v>
          </cell>
        </row>
        <row r="1284">
          <cell r="F1284">
            <v>3403</v>
          </cell>
        </row>
        <row r="1341">
          <cell r="F1341">
            <v>1000</v>
          </cell>
        </row>
        <row r="1342">
          <cell r="F1342">
            <v>0</v>
          </cell>
        </row>
        <row r="1346">
          <cell r="F1346">
            <v>6364</v>
          </cell>
        </row>
        <row r="1429">
          <cell r="F1429">
            <v>400</v>
          </cell>
        </row>
        <row r="1437">
          <cell r="F1437">
            <v>6277</v>
          </cell>
        </row>
        <row r="1445">
          <cell r="F14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="80" zoomScaleNormal="80" workbookViewId="0">
      <selection activeCell="H41" sqref="H41"/>
    </sheetView>
  </sheetViews>
  <sheetFormatPr defaultColWidth="9" defaultRowHeight="14.25"/>
  <cols>
    <col min="1" max="1" width="22.5" style="254" customWidth="1"/>
    <col min="2" max="3" width="12.625" style="254" customWidth="1"/>
    <col min="4" max="4" width="9.875" style="254" customWidth="1"/>
    <col min="5" max="5" width="22.25" style="254" customWidth="1"/>
    <col min="6" max="16384" width="9" style="254"/>
  </cols>
  <sheetData>
    <row r="2" spans="1:5">
      <c r="E2" s="255"/>
    </row>
    <row r="3" spans="1:5" ht="41.25" customHeight="1">
      <c r="A3" s="273" t="s">
        <v>0</v>
      </c>
      <c r="B3" s="273"/>
      <c r="C3" s="273"/>
      <c r="D3" s="273"/>
      <c r="E3" s="273"/>
    </row>
    <row r="4" spans="1:5" s="253" customFormat="1" ht="21.75" customHeight="1">
      <c r="A4" s="256" t="s">
        <v>1</v>
      </c>
      <c r="B4" s="257"/>
      <c r="C4" s="257"/>
      <c r="D4" s="257"/>
      <c r="E4" s="256" t="s">
        <v>2</v>
      </c>
    </row>
    <row r="5" spans="1:5" s="253" customFormat="1" ht="39.75" customHeight="1">
      <c r="A5" s="258" t="s">
        <v>3</v>
      </c>
      <c r="B5" s="258" t="s">
        <v>4</v>
      </c>
      <c r="C5" s="258" t="s">
        <v>5</v>
      </c>
      <c r="D5" s="258" t="s">
        <v>6</v>
      </c>
      <c r="E5" s="258" t="s">
        <v>7</v>
      </c>
    </row>
    <row r="6" spans="1:5" s="253" customFormat="1" ht="39.75" customHeight="1">
      <c r="A6" s="258" t="s">
        <v>8</v>
      </c>
      <c r="B6" s="258">
        <v>198314</v>
      </c>
      <c r="C6" s="258">
        <v>227957</v>
      </c>
      <c r="D6" s="258">
        <f>B6-C6</f>
        <v>-29643</v>
      </c>
      <c r="E6" s="258" t="s">
        <v>9</v>
      </c>
    </row>
    <row r="7" spans="1:5" s="253" customFormat="1" ht="39.75" customHeight="1">
      <c r="A7" s="258" t="s">
        <v>10</v>
      </c>
      <c r="B7" s="258">
        <v>9560</v>
      </c>
      <c r="C7" s="258">
        <v>9560</v>
      </c>
      <c r="D7" s="258">
        <f>B7-C7</f>
        <v>0</v>
      </c>
      <c r="E7" s="258"/>
    </row>
    <row r="8" spans="1:5" s="253" customFormat="1" ht="39.75" customHeight="1">
      <c r="A8" s="258" t="s">
        <v>11</v>
      </c>
      <c r="B8" s="258">
        <v>48939</v>
      </c>
      <c r="C8" s="258">
        <v>43512</v>
      </c>
      <c r="D8" s="258">
        <f>B8-C8</f>
        <v>5427</v>
      </c>
      <c r="E8" s="258" t="s">
        <v>12</v>
      </c>
    </row>
    <row r="9" spans="1:5" s="253" customFormat="1" ht="39.75" customHeight="1">
      <c r="A9" s="258" t="s">
        <v>13</v>
      </c>
      <c r="B9" s="258">
        <v>281</v>
      </c>
      <c r="C9" s="258">
        <v>281</v>
      </c>
      <c r="D9" s="258">
        <f>B9-C9</f>
        <v>0</v>
      </c>
      <c r="E9" s="258"/>
    </row>
    <row r="10" spans="1:5" s="253" customFormat="1" ht="39.75" customHeight="1">
      <c r="A10" s="258" t="s">
        <v>14</v>
      </c>
      <c r="B10" s="258">
        <f>SUM(B6:B9)</f>
        <v>257094</v>
      </c>
      <c r="C10" s="258">
        <f>SUM(C6:C9)</f>
        <v>281310</v>
      </c>
      <c r="D10" s="258">
        <f>B10-C10</f>
        <v>-24216</v>
      </c>
      <c r="E10" s="259"/>
    </row>
  </sheetData>
  <mergeCells count="1">
    <mergeCell ref="A3:E3"/>
  </mergeCells>
  <phoneticPr fontId="42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6"/>
  <sheetViews>
    <sheetView zoomScale="115" zoomScaleNormal="115" workbookViewId="0">
      <selection activeCell="A2" sqref="A2:C2"/>
    </sheetView>
  </sheetViews>
  <sheetFormatPr defaultColWidth="18.625" defaultRowHeight="14.25"/>
  <cols>
    <col min="1" max="1" width="26.75" customWidth="1"/>
    <col min="2" max="2" width="14.5" customWidth="1"/>
    <col min="3" max="3" width="21.25" customWidth="1"/>
  </cols>
  <sheetData>
    <row r="1" spans="1:3">
      <c r="A1" s="118"/>
      <c r="B1" s="118"/>
      <c r="C1" s="118"/>
    </row>
    <row r="2" spans="1:3" ht="30" customHeight="1">
      <c r="A2" s="274" t="s">
        <v>1310</v>
      </c>
      <c r="B2" s="274"/>
      <c r="C2" s="274"/>
    </row>
    <row r="3" spans="1:3" ht="22.5" customHeight="1">
      <c r="A3" s="296" t="s">
        <v>1</v>
      </c>
      <c r="B3" s="296"/>
      <c r="C3" s="296"/>
    </row>
    <row r="4" spans="1:3" ht="30.95" customHeight="1">
      <c r="A4" s="125" t="s">
        <v>17</v>
      </c>
      <c r="B4" s="125" t="s">
        <v>18</v>
      </c>
      <c r="C4" s="126" t="s">
        <v>7</v>
      </c>
    </row>
    <row r="5" spans="1:3" ht="48" customHeight="1">
      <c r="A5" s="130" t="s">
        <v>1311</v>
      </c>
      <c r="B5" s="133"/>
      <c r="C5" s="130"/>
    </row>
    <row r="6" spans="1:3" ht="48" customHeight="1">
      <c r="A6" s="130" t="s">
        <v>1312</v>
      </c>
      <c r="B6" s="133">
        <v>30</v>
      </c>
      <c r="C6" s="132"/>
    </row>
    <row r="7" spans="1:3" ht="48" customHeight="1">
      <c r="A7" s="130" t="s">
        <v>1313</v>
      </c>
      <c r="B7" s="133">
        <v>300</v>
      </c>
      <c r="C7" s="132"/>
    </row>
    <row r="8" spans="1:3" ht="48" customHeight="1">
      <c r="A8" s="130" t="s">
        <v>1314</v>
      </c>
      <c r="B8" s="133">
        <v>330</v>
      </c>
      <c r="C8" s="130"/>
    </row>
    <row r="9" spans="1:3" ht="48" customHeight="1">
      <c r="A9" s="130" t="s">
        <v>1315</v>
      </c>
      <c r="B9" s="126">
        <v>330</v>
      </c>
      <c r="C9" s="126"/>
    </row>
    <row r="10" spans="1:3" ht="27" customHeight="1">
      <c r="A10" s="118"/>
      <c r="B10" s="118"/>
      <c r="C10" s="118"/>
    </row>
    <row r="11" spans="1:3">
      <c r="A11" s="118"/>
      <c r="B11" s="118"/>
      <c r="C11" s="118"/>
    </row>
    <row r="12" spans="1:3">
      <c r="A12" s="118"/>
      <c r="B12" s="118"/>
      <c r="C12" s="118"/>
    </row>
    <row r="29" spans="1:3">
      <c r="A29" s="137"/>
      <c r="B29" s="138"/>
      <c r="C29" s="138"/>
    </row>
    <row r="35" spans="1:3">
      <c r="A35" s="137"/>
      <c r="B35" s="138"/>
      <c r="C35" s="138"/>
    </row>
    <row r="136" spans="4:4">
      <c r="D136" s="139"/>
    </row>
    <row r="139" spans="4:4">
      <c r="D139" s="118"/>
    </row>
    <row r="153" spans="1:1">
      <c r="A153" s="137"/>
    </row>
    <row r="168" ht="54.75" customHeight="1"/>
    <row r="172" ht="38.25" customHeight="1"/>
    <row r="173" ht="43.5" customHeight="1"/>
    <row r="174" ht="40.5" customHeight="1"/>
    <row r="176" ht="123.75" customHeight="1"/>
  </sheetData>
  <mergeCells count="2">
    <mergeCell ref="A2:C2"/>
    <mergeCell ref="A3:C3"/>
  </mergeCells>
  <phoneticPr fontId="42" type="noConversion"/>
  <pageMargins left="0.70069444444444495" right="0.30694444444444402" top="0.94861111111111096" bottom="0.75138888888888899" header="0.29861111111111099" footer="0.29861111111111099"/>
  <pageSetup paperSize="9" fitToHeight="0" orientation="portrait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zoomScale="115" zoomScaleNormal="115" workbookViewId="0">
      <selection activeCell="K15" sqref="K15"/>
    </sheetView>
  </sheetViews>
  <sheetFormatPr defaultColWidth="18.625" defaultRowHeight="14.25"/>
  <cols>
    <col min="1" max="1" width="26.25" customWidth="1"/>
    <col min="2" max="2" width="15.125" customWidth="1"/>
    <col min="3" max="3" width="16.25" customWidth="1"/>
    <col min="4" max="4" width="16.375" customWidth="1"/>
    <col min="5" max="5" width="11.625" customWidth="1"/>
    <col min="6" max="6" width="13.375" customWidth="1"/>
  </cols>
  <sheetData>
    <row r="1" spans="1:6">
      <c r="A1" s="118"/>
      <c r="B1" s="118"/>
      <c r="C1" s="118"/>
      <c r="D1" s="118"/>
      <c r="E1" s="118"/>
      <c r="F1" s="119" t="s">
        <v>1316</v>
      </c>
    </row>
    <row r="2" spans="1:6" ht="30" customHeight="1">
      <c r="A2" s="274" t="s">
        <v>1317</v>
      </c>
      <c r="B2" s="274"/>
      <c r="C2" s="274"/>
      <c r="D2" s="121"/>
      <c r="E2" s="121"/>
      <c r="F2" s="121"/>
    </row>
    <row r="3" spans="1:6" ht="22.5" customHeight="1">
      <c r="A3" s="296" t="s">
        <v>1</v>
      </c>
      <c r="B3" s="296"/>
      <c r="C3" s="296"/>
      <c r="D3" s="122"/>
      <c r="E3" s="123"/>
      <c r="F3" s="124"/>
    </row>
    <row r="4" spans="1:6" ht="36.950000000000003" customHeight="1">
      <c r="A4" s="125" t="s">
        <v>1236</v>
      </c>
      <c r="B4" s="125" t="s">
        <v>18</v>
      </c>
      <c r="C4" s="126" t="s">
        <v>7</v>
      </c>
    </row>
    <row r="5" spans="1:6" ht="51.95" customHeight="1">
      <c r="A5" s="127" t="s">
        <v>1318</v>
      </c>
      <c r="B5" s="128">
        <v>150</v>
      </c>
      <c r="C5" s="129"/>
    </row>
    <row r="6" spans="1:6" ht="51.95" customHeight="1">
      <c r="A6" s="130" t="s">
        <v>1319</v>
      </c>
      <c r="B6" s="131">
        <v>180</v>
      </c>
      <c r="C6" s="132"/>
    </row>
    <row r="7" spans="1:6" ht="51.95" customHeight="1">
      <c r="A7" s="133"/>
      <c r="B7" s="131"/>
      <c r="C7" s="133"/>
    </row>
    <row r="8" spans="1:6" ht="51.95" customHeight="1">
      <c r="A8" s="133"/>
      <c r="B8" s="131"/>
      <c r="C8" s="134"/>
    </row>
    <row r="9" spans="1:6" ht="51.95" customHeight="1">
      <c r="A9" s="130" t="s">
        <v>1320</v>
      </c>
      <c r="B9" s="135">
        <f>SUM(B5:B7)</f>
        <v>330</v>
      </c>
      <c r="C9" s="136"/>
    </row>
    <row r="10" spans="1:6" ht="27" customHeight="1">
      <c r="A10" s="118"/>
      <c r="B10" s="118"/>
      <c r="C10" s="118"/>
      <c r="D10" s="118"/>
      <c r="E10" s="118"/>
      <c r="F10" s="118"/>
    </row>
    <row r="11" spans="1:6">
      <c r="A11" s="118"/>
      <c r="B11" s="118"/>
      <c r="C11" s="118"/>
      <c r="D11" s="118"/>
      <c r="E11" s="118"/>
      <c r="F11" s="118"/>
    </row>
    <row r="12" spans="1:6">
      <c r="A12" s="118"/>
      <c r="B12" s="118"/>
      <c r="C12" s="118"/>
      <c r="D12" s="118"/>
      <c r="E12" s="118"/>
      <c r="F12" s="118"/>
    </row>
    <row r="29" spans="1:6">
      <c r="A29" s="137"/>
      <c r="B29" s="138"/>
      <c r="C29" s="138"/>
      <c r="D29" s="138"/>
      <c r="E29" s="138"/>
      <c r="F29" s="138"/>
    </row>
    <row r="35" spans="1:6">
      <c r="A35" s="137"/>
      <c r="B35" s="138"/>
      <c r="C35" s="138"/>
      <c r="D35" s="138"/>
      <c r="E35" s="138"/>
      <c r="F35" s="138"/>
    </row>
    <row r="58" spans="5:5">
      <c r="E58" s="123"/>
    </row>
    <row r="136" spans="4:7">
      <c r="D136" s="118"/>
      <c r="E136" s="118"/>
      <c r="F136" s="118"/>
      <c r="G136" s="139"/>
    </row>
    <row r="139" spans="4:7">
      <c r="D139" s="123"/>
      <c r="E139" s="118"/>
      <c r="F139" s="118"/>
      <c r="G139" s="118"/>
    </row>
    <row r="153" spans="1:1">
      <c r="A153" s="137"/>
    </row>
    <row r="168" ht="54.75" customHeight="1"/>
    <row r="172" ht="38.25" customHeight="1"/>
    <row r="173" ht="43.5" customHeight="1"/>
    <row r="174" ht="40.5" customHeight="1"/>
    <row r="176" ht="123.75" customHeight="1"/>
    <row r="178" spans="5:5">
      <c r="E178" s="123"/>
    </row>
  </sheetData>
  <mergeCells count="2">
    <mergeCell ref="A2:C2"/>
    <mergeCell ref="A3:C3"/>
  </mergeCells>
  <phoneticPr fontId="42" type="noConversion"/>
  <pageMargins left="0.70069444444444495" right="0.30694444444444402" top="0.94861111111111096" bottom="0.75138888888888899" header="0.29861111111111099" footer="0.29861111111111099"/>
  <pageSetup paperSize="9" fitToHeight="0" orientation="portrait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2" sqref="A2:G2"/>
    </sheetView>
  </sheetViews>
  <sheetFormatPr defaultColWidth="8" defaultRowHeight="14.25" customHeight="1"/>
  <cols>
    <col min="1" max="1" width="25.25" style="97" customWidth="1"/>
    <col min="2" max="7" width="9.625" style="97" customWidth="1"/>
    <col min="8" max="16384" width="8" style="98"/>
  </cols>
  <sheetData>
    <row r="1" spans="1:7" ht="14.25" customHeight="1">
      <c r="G1" s="99" t="s">
        <v>1321</v>
      </c>
    </row>
    <row r="2" spans="1:7" ht="24" customHeight="1">
      <c r="A2" s="297" t="s">
        <v>1566</v>
      </c>
      <c r="B2" s="297"/>
      <c r="C2" s="298"/>
      <c r="D2" s="297"/>
      <c r="E2" s="297"/>
      <c r="F2" s="297"/>
      <c r="G2" s="297"/>
    </row>
    <row r="3" spans="1:7" ht="20.100000000000001" customHeight="1">
      <c r="A3" s="100" t="s">
        <v>1</v>
      </c>
      <c r="B3" s="101"/>
      <c r="C3" s="102"/>
      <c r="D3" s="101"/>
      <c r="E3" s="101"/>
      <c r="F3" s="101"/>
      <c r="G3" s="103" t="s">
        <v>1322</v>
      </c>
    </row>
    <row r="4" spans="1:7" ht="62.1" customHeight="1">
      <c r="A4" s="104" t="s">
        <v>1323</v>
      </c>
      <c r="B4" s="105" t="s">
        <v>14</v>
      </c>
      <c r="C4" s="106" t="s">
        <v>1324</v>
      </c>
      <c r="D4" s="107" t="s">
        <v>1325</v>
      </c>
      <c r="E4" s="104" t="s">
        <v>1326</v>
      </c>
      <c r="F4" s="104" t="s">
        <v>1327</v>
      </c>
      <c r="G4" s="105" t="s">
        <v>1328</v>
      </c>
    </row>
    <row r="5" spans="1:7" ht="20.100000000000001" customHeight="1">
      <c r="A5" s="108" t="s">
        <v>1329</v>
      </c>
      <c r="B5" s="109">
        <v>41525</v>
      </c>
      <c r="C5" s="109">
        <v>16846</v>
      </c>
      <c r="D5" s="109">
        <v>0</v>
      </c>
      <c r="E5" s="109">
        <v>15948</v>
      </c>
      <c r="F5" s="109">
        <v>7255</v>
      </c>
      <c r="G5" s="109">
        <v>1476</v>
      </c>
    </row>
    <row r="6" spans="1:7" ht="20.100000000000001" customHeight="1">
      <c r="A6" s="110" t="s">
        <v>1330</v>
      </c>
      <c r="B6" s="109">
        <v>60206</v>
      </c>
      <c r="C6" s="111">
        <v>8396</v>
      </c>
      <c r="D6" s="109">
        <v>19365</v>
      </c>
      <c r="E6" s="109">
        <v>10172</v>
      </c>
      <c r="F6" s="109">
        <v>22072</v>
      </c>
      <c r="G6" s="112">
        <v>201</v>
      </c>
    </row>
    <row r="7" spans="1:7" ht="26.1" customHeight="1">
      <c r="A7" s="113" t="s">
        <v>1331</v>
      </c>
      <c r="B7" s="109">
        <v>30979</v>
      </c>
      <c r="C7" s="109">
        <v>2850</v>
      </c>
      <c r="D7" s="109">
        <v>11952</v>
      </c>
      <c r="E7" s="109">
        <v>9128</v>
      </c>
      <c r="F7" s="109">
        <v>6875</v>
      </c>
      <c r="G7" s="112">
        <v>174</v>
      </c>
    </row>
    <row r="8" spans="1:7" ht="26.1" customHeight="1">
      <c r="A8" s="113" t="s">
        <v>1332</v>
      </c>
      <c r="B8" s="109">
        <v>1049</v>
      </c>
      <c r="C8" s="109">
        <v>105</v>
      </c>
      <c r="D8" s="109">
        <v>80</v>
      </c>
      <c r="E8" s="109">
        <v>764</v>
      </c>
      <c r="F8" s="109">
        <v>73</v>
      </c>
      <c r="G8" s="112">
        <v>27</v>
      </c>
    </row>
    <row r="9" spans="1:7" ht="26.1" customHeight="1">
      <c r="A9" s="114" t="s">
        <v>1333</v>
      </c>
      <c r="B9" s="109">
        <v>27778</v>
      </c>
      <c r="C9" s="109">
        <v>5341</v>
      </c>
      <c r="D9" s="109">
        <v>7313</v>
      </c>
      <c r="E9" s="109">
        <v>0</v>
      </c>
      <c r="F9" s="109">
        <v>15124</v>
      </c>
      <c r="G9" s="112">
        <v>0</v>
      </c>
    </row>
    <row r="10" spans="1:7" ht="26.1" customHeight="1">
      <c r="A10" s="114" t="s">
        <v>1334</v>
      </c>
      <c r="B10" s="109">
        <v>0</v>
      </c>
      <c r="C10" s="109">
        <v>0</v>
      </c>
      <c r="D10" s="109">
        <v>0</v>
      </c>
      <c r="E10" s="109"/>
      <c r="F10" s="109"/>
      <c r="G10" s="109"/>
    </row>
    <row r="11" spans="1:7" ht="26.1" customHeight="1">
      <c r="A11" s="114" t="s">
        <v>1335</v>
      </c>
      <c r="B11" s="109">
        <v>370</v>
      </c>
      <c r="C11" s="109">
        <v>90</v>
      </c>
      <c r="D11" s="109">
        <v>0</v>
      </c>
      <c r="E11" s="109">
        <v>280</v>
      </c>
      <c r="F11" s="109">
        <v>0</v>
      </c>
      <c r="G11" s="109">
        <v>0</v>
      </c>
    </row>
    <row r="12" spans="1:7" ht="26.1" customHeight="1">
      <c r="A12" s="114" t="s">
        <v>1336</v>
      </c>
      <c r="B12" s="109">
        <v>30</v>
      </c>
      <c r="C12" s="109">
        <v>10</v>
      </c>
      <c r="D12" s="109">
        <v>20</v>
      </c>
      <c r="E12" s="109">
        <v>0</v>
      </c>
      <c r="F12" s="109"/>
      <c r="G12" s="109">
        <v>0</v>
      </c>
    </row>
    <row r="13" spans="1:7" ht="26.1" customHeight="1">
      <c r="A13" s="114" t="s">
        <v>1337</v>
      </c>
      <c r="B13" s="109"/>
      <c r="C13" s="109"/>
      <c r="D13" s="109"/>
      <c r="E13" s="109"/>
      <c r="F13" s="109"/>
      <c r="G13" s="109"/>
    </row>
    <row r="14" spans="1:7" ht="26.1" customHeight="1">
      <c r="A14" s="114" t="s">
        <v>1338</v>
      </c>
      <c r="B14" s="109"/>
      <c r="C14" s="109"/>
      <c r="D14" s="109"/>
      <c r="E14" s="109"/>
      <c r="F14" s="109"/>
      <c r="G14" s="109"/>
    </row>
    <row r="15" spans="1:7" ht="26.1" customHeight="1">
      <c r="A15" s="113" t="s">
        <v>1339</v>
      </c>
      <c r="B15" s="109">
        <v>49805</v>
      </c>
      <c r="C15" s="109">
        <v>5813</v>
      </c>
      <c r="D15" s="109">
        <v>19365</v>
      </c>
      <c r="E15" s="109">
        <v>5419</v>
      </c>
      <c r="F15" s="109">
        <v>19060</v>
      </c>
      <c r="G15" s="109">
        <v>148</v>
      </c>
    </row>
    <row r="16" spans="1:7" ht="26.1" customHeight="1">
      <c r="A16" s="113" t="s">
        <v>1340</v>
      </c>
      <c r="B16" s="109">
        <v>48315</v>
      </c>
      <c r="C16" s="109">
        <v>5749</v>
      </c>
      <c r="D16" s="109">
        <v>19365</v>
      </c>
      <c r="E16" s="109">
        <v>5419</v>
      </c>
      <c r="F16" s="109">
        <v>17650</v>
      </c>
      <c r="G16" s="109">
        <v>132</v>
      </c>
    </row>
    <row r="17" spans="1:7" ht="26.1" customHeight="1">
      <c r="A17" s="113" t="s">
        <v>1341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</row>
    <row r="18" spans="1:7" ht="26.1" customHeight="1">
      <c r="A18" s="114" t="s">
        <v>1342</v>
      </c>
      <c r="B18" s="109">
        <v>64</v>
      </c>
      <c r="C18" s="109">
        <v>64</v>
      </c>
      <c r="D18" s="109">
        <v>0</v>
      </c>
      <c r="E18" s="109">
        <v>0</v>
      </c>
      <c r="F18" s="109"/>
      <c r="G18" s="109">
        <v>0</v>
      </c>
    </row>
    <row r="19" spans="1:7" ht="26.1" customHeight="1">
      <c r="A19" s="114" t="s">
        <v>1343</v>
      </c>
      <c r="B19" s="109">
        <v>0</v>
      </c>
      <c r="C19" s="109"/>
      <c r="D19" s="109"/>
      <c r="E19" s="109"/>
      <c r="F19" s="109"/>
      <c r="G19" s="109"/>
    </row>
    <row r="20" spans="1:7" ht="26.1" customHeight="1">
      <c r="A20" s="114" t="s">
        <v>1344</v>
      </c>
      <c r="B20" s="109">
        <v>0</v>
      </c>
      <c r="C20" s="109"/>
      <c r="D20" s="109"/>
      <c r="E20" s="109"/>
      <c r="F20" s="109"/>
      <c r="G20" s="109"/>
    </row>
    <row r="21" spans="1:7" ht="26.1" customHeight="1">
      <c r="A21" s="114" t="s">
        <v>1345</v>
      </c>
      <c r="B21" s="109">
        <v>1426</v>
      </c>
      <c r="C21" s="109"/>
      <c r="D21" s="109"/>
      <c r="E21" s="109"/>
      <c r="F21" s="109">
        <v>1410</v>
      </c>
      <c r="G21" s="112">
        <v>16</v>
      </c>
    </row>
    <row r="22" spans="1:7" ht="26.1" customHeight="1">
      <c r="A22" s="110" t="s">
        <v>1346</v>
      </c>
      <c r="B22" s="109">
        <v>10401</v>
      </c>
      <c r="C22" s="109">
        <v>2583</v>
      </c>
      <c r="D22" s="109">
        <v>0</v>
      </c>
      <c r="E22" s="109">
        <v>4753</v>
      </c>
      <c r="F22" s="109">
        <v>3012</v>
      </c>
      <c r="G22" s="112">
        <v>53</v>
      </c>
    </row>
    <row r="23" spans="1:7" ht="26.1" customHeight="1">
      <c r="A23" s="113" t="s">
        <v>1347</v>
      </c>
      <c r="B23" s="109">
        <v>51926</v>
      </c>
      <c r="C23" s="109">
        <v>19429</v>
      </c>
      <c r="D23" s="109">
        <v>0</v>
      </c>
      <c r="E23" s="109">
        <v>20701</v>
      </c>
      <c r="F23" s="109">
        <v>10267</v>
      </c>
      <c r="G23" s="112">
        <v>1529</v>
      </c>
    </row>
    <row r="24" spans="1:7" ht="19.5" customHeight="1">
      <c r="A24" s="115"/>
      <c r="B24" s="116"/>
      <c r="C24" s="115"/>
      <c r="D24" s="116"/>
      <c r="E24" s="116"/>
      <c r="F24" s="116"/>
      <c r="G24" s="117"/>
    </row>
  </sheetData>
  <mergeCells count="1">
    <mergeCell ref="A2:G2"/>
  </mergeCells>
  <phoneticPr fontId="42" type="noConversion"/>
  <printOptions horizontalCentered="1"/>
  <pageMargins left="0.35416666666666702" right="0.35416666666666702" top="0.59027777777777801" bottom="0.59027777777777801" header="0.51180555555555596" footer="0.51180555555555596"/>
  <pageSetup paperSize="9" orientation="portrait" errors="blank"/>
  <headerFooter scaleWithDoc="0"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M22" sqref="M22"/>
    </sheetView>
  </sheetViews>
  <sheetFormatPr defaultColWidth="8" defaultRowHeight="14.25" customHeight="1"/>
  <cols>
    <col min="1" max="1" width="25.25" style="97" customWidth="1"/>
    <col min="2" max="7" width="9.625" style="97" customWidth="1"/>
    <col min="8" max="16384" width="8" style="98"/>
  </cols>
  <sheetData>
    <row r="1" spans="1:7" ht="14.25" customHeight="1">
      <c r="G1" s="99" t="s">
        <v>1321</v>
      </c>
    </row>
    <row r="2" spans="1:7" ht="24" customHeight="1">
      <c r="A2" s="297" t="s">
        <v>1567</v>
      </c>
      <c r="B2" s="297"/>
      <c r="C2" s="298"/>
      <c r="D2" s="297"/>
      <c r="E2" s="297"/>
      <c r="F2" s="297"/>
      <c r="G2" s="297"/>
    </row>
    <row r="3" spans="1:7" ht="20.100000000000001" customHeight="1">
      <c r="A3" s="100" t="s">
        <v>1</v>
      </c>
      <c r="B3" s="101"/>
      <c r="C3" s="102"/>
      <c r="D3" s="101"/>
      <c r="E3" s="101"/>
      <c r="F3" s="101"/>
      <c r="G3" s="103" t="s">
        <v>1322</v>
      </c>
    </row>
    <row r="4" spans="1:7" ht="62.1" customHeight="1">
      <c r="A4" s="104" t="s">
        <v>1323</v>
      </c>
      <c r="B4" s="105" t="s">
        <v>14</v>
      </c>
      <c r="C4" s="106" t="s">
        <v>1324</v>
      </c>
      <c r="D4" s="107" t="s">
        <v>1325</v>
      </c>
      <c r="E4" s="104" t="s">
        <v>1326</v>
      </c>
      <c r="F4" s="104" t="s">
        <v>1327</v>
      </c>
      <c r="G4" s="105" t="s">
        <v>1328</v>
      </c>
    </row>
    <row r="5" spans="1:7" ht="20.100000000000001" customHeight="1">
      <c r="A5" s="108" t="s">
        <v>1329</v>
      </c>
      <c r="B5" s="109">
        <v>41525</v>
      </c>
      <c r="C5" s="109">
        <v>16846</v>
      </c>
      <c r="D5" s="109">
        <v>0</v>
      </c>
      <c r="E5" s="109">
        <v>15948</v>
      </c>
      <c r="F5" s="109">
        <v>7255</v>
      </c>
      <c r="G5" s="109">
        <v>1476</v>
      </c>
    </row>
    <row r="6" spans="1:7" ht="20.100000000000001" customHeight="1">
      <c r="A6" s="110" t="s">
        <v>1330</v>
      </c>
      <c r="B6" s="109">
        <v>60206</v>
      </c>
      <c r="C6" s="111">
        <v>8396</v>
      </c>
      <c r="D6" s="109">
        <v>19365</v>
      </c>
      <c r="E6" s="109">
        <v>10172</v>
      </c>
      <c r="F6" s="109">
        <v>22072</v>
      </c>
      <c r="G6" s="112">
        <v>201</v>
      </c>
    </row>
    <row r="7" spans="1:7" ht="26.1" customHeight="1">
      <c r="A7" s="113" t="s">
        <v>1331</v>
      </c>
      <c r="B7" s="109">
        <v>30979</v>
      </c>
      <c r="C7" s="109">
        <v>2850</v>
      </c>
      <c r="D7" s="109">
        <v>11952</v>
      </c>
      <c r="E7" s="109">
        <v>9128</v>
      </c>
      <c r="F7" s="109">
        <v>6875</v>
      </c>
      <c r="G7" s="112">
        <v>174</v>
      </c>
    </row>
    <row r="8" spans="1:7" ht="26.1" customHeight="1">
      <c r="A8" s="113" t="s">
        <v>1332</v>
      </c>
      <c r="B8" s="109">
        <v>1049</v>
      </c>
      <c r="C8" s="109">
        <v>105</v>
      </c>
      <c r="D8" s="109">
        <v>80</v>
      </c>
      <c r="E8" s="109">
        <v>764</v>
      </c>
      <c r="F8" s="109">
        <v>73</v>
      </c>
      <c r="G8" s="112">
        <v>27</v>
      </c>
    </row>
    <row r="9" spans="1:7" ht="26.1" customHeight="1">
      <c r="A9" s="114" t="s">
        <v>1333</v>
      </c>
      <c r="B9" s="109">
        <v>27778</v>
      </c>
      <c r="C9" s="109">
        <v>5341</v>
      </c>
      <c r="D9" s="109">
        <v>7313</v>
      </c>
      <c r="E9" s="109">
        <v>0</v>
      </c>
      <c r="F9" s="109">
        <v>15124</v>
      </c>
      <c r="G9" s="112">
        <v>0</v>
      </c>
    </row>
    <row r="10" spans="1:7" ht="26.1" customHeight="1">
      <c r="A10" s="114" t="s">
        <v>1334</v>
      </c>
      <c r="B10" s="109">
        <v>0</v>
      </c>
      <c r="C10" s="109">
        <v>0</v>
      </c>
      <c r="D10" s="109">
        <v>0</v>
      </c>
      <c r="E10" s="109"/>
      <c r="F10" s="109"/>
      <c r="G10" s="109"/>
    </row>
    <row r="11" spans="1:7" ht="26.1" customHeight="1">
      <c r="A11" s="114" t="s">
        <v>1335</v>
      </c>
      <c r="B11" s="109">
        <v>370</v>
      </c>
      <c r="C11" s="109">
        <v>90</v>
      </c>
      <c r="D11" s="109">
        <v>0</v>
      </c>
      <c r="E11" s="109">
        <v>280</v>
      </c>
      <c r="F11" s="109">
        <v>0</v>
      </c>
      <c r="G11" s="109">
        <v>0</v>
      </c>
    </row>
    <row r="12" spans="1:7" ht="26.1" customHeight="1">
      <c r="A12" s="114" t="s">
        <v>1336</v>
      </c>
      <c r="B12" s="109">
        <v>30</v>
      </c>
      <c r="C12" s="109">
        <v>10</v>
      </c>
      <c r="D12" s="109">
        <v>20</v>
      </c>
      <c r="E12" s="109">
        <v>0</v>
      </c>
      <c r="F12" s="109"/>
      <c r="G12" s="109">
        <v>0</v>
      </c>
    </row>
    <row r="13" spans="1:7" ht="26.1" customHeight="1">
      <c r="A13" s="114" t="s">
        <v>1337</v>
      </c>
      <c r="B13" s="109"/>
      <c r="C13" s="109"/>
      <c r="D13" s="109"/>
      <c r="E13" s="109"/>
      <c r="F13" s="109"/>
      <c r="G13" s="109"/>
    </row>
    <row r="14" spans="1:7" ht="26.1" customHeight="1">
      <c r="A14" s="114" t="s">
        <v>1338</v>
      </c>
      <c r="B14" s="109"/>
      <c r="C14" s="109"/>
      <c r="D14" s="109"/>
      <c r="E14" s="109"/>
      <c r="F14" s="109"/>
      <c r="G14" s="109"/>
    </row>
    <row r="15" spans="1:7" ht="26.1" customHeight="1">
      <c r="A15" s="113" t="s">
        <v>1339</v>
      </c>
      <c r="B15" s="109">
        <v>49805</v>
      </c>
      <c r="C15" s="109">
        <v>5813</v>
      </c>
      <c r="D15" s="109">
        <v>19365</v>
      </c>
      <c r="E15" s="109">
        <v>5419</v>
      </c>
      <c r="F15" s="109">
        <v>19060</v>
      </c>
      <c r="G15" s="109">
        <v>148</v>
      </c>
    </row>
    <row r="16" spans="1:7" ht="26.1" customHeight="1">
      <c r="A16" s="113" t="s">
        <v>1340</v>
      </c>
      <c r="B16" s="109">
        <v>48315</v>
      </c>
      <c r="C16" s="109">
        <v>5749</v>
      </c>
      <c r="D16" s="109">
        <v>19365</v>
      </c>
      <c r="E16" s="109">
        <v>5419</v>
      </c>
      <c r="F16" s="109">
        <v>17650</v>
      </c>
      <c r="G16" s="109">
        <v>132</v>
      </c>
    </row>
    <row r="17" spans="1:7" ht="26.1" customHeight="1">
      <c r="A17" s="113" t="s">
        <v>1341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</row>
    <row r="18" spans="1:7" ht="26.1" customHeight="1">
      <c r="A18" s="114" t="s">
        <v>1342</v>
      </c>
      <c r="B18" s="109">
        <v>64</v>
      </c>
      <c r="C18" s="109">
        <v>64</v>
      </c>
      <c r="D18" s="109">
        <v>0</v>
      </c>
      <c r="E18" s="109">
        <v>0</v>
      </c>
      <c r="F18" s="109"/>
      <c r="G18" s="109">
        <v>0</v>
      </c>
    </row>
    <row r="19" spans="1:7" ht="26.1" customHeight="1">
      <c r="A19" s="114" t="s">
        <v>1343</v>
      </c>
      <c r="B19" s="109">
        <v>0</v>
      </c>
      <c r="C19" s="109"/>
      <c r="D19" s="109"/>
      <c r="E19" s="109"/>
      <c r="F19" s="109"/>
      <c r="G19" s="109"/>
    </row>
    <row r="20" spans="1:7" ht="26.1" customHeight="1">
      <c r="A20" s="114" t="s">
        <v>1344</v>
      </c>
      <c r="B20" s="109">
        <v>0</v>
      </c>
      <c r="C20" s="109"/>
      <c r="D20" s="109"/>
      <c r="E20" s="109"/>
      <c r="F20" s="109"/>
      <c r="G20" s="109"/>
    </row>
    <row r="21" spans="1:7" ht="26.1" customHeight="1">
      <c r="A21" s="114" t="s">
        <v>1345</v>
      </c>
      <c r="B21" s="109">
        <v>1426</v>
      </c>
      <c r="C21" s="109"/>
      <c r="D21" s="109"/>
      <c r="E21" s="109"/>
      <c r="F21" s="109">
        <v>1410</v>
      </c>
      <c r="G21" s="112">
        <v>16</v>
      </c>
    </row>
    <row r="22" spans="1:7" ht="26.1" customHeight="1">
      <c r="A22" s="110" t="s">
        <v>1346</v>
      </c>
      <c r="B22" s="109">
        <v>10401</v>
      </c>
      <c r="C22" s="109">
        <v>2583</v>
      </c>
      <c r="D22" s="109">
        <v>0</v>
      </c>
      <c r="E22" s="109">
        <v>4753</v>
      </c>
      <c r="F22" s="109">
        <v>3012</v>
      </c>
      <c r="G22" s="112">
        <v>53</v>
      </c>
    </row>
    <row r="23" spans="1:7" ht="26.1" customHeight="1">
      <c r="A23" s="113" t="s">
        <v>1347</v>
      </c>
      <c r="B23" s="109">
        <v>51926</v>
      </c>
      <c r="C23" s="109">
        <v>19429</v>
      </c>
      <c r="D23" s="109">
        <v>0</v>
      </c>
      <c r="E23" s="109">
        <v>20701</v>
      </c>
      <c r="F23" s="109">
        <v>10267</v>
      </c>
      <c r="G23" s="112">
        <v>1529</v>
      </c>
    </row>
    <row r="24" spans="1:7" ht="19.5" customHeight="1">
      <c r="A24" s="115"/>
      <c r="B24" s="116"/>
      <c r="C24" s="115"/>
      <c r="D24" s="116"/>
      <c r="E24" s="116"/>
      <c r="F24" s="116"/>
      <c r="G24" s="117"/>
    </row>
  </sheetData>
  <mergeCells count="1">
    <mergeCell ref="A2:G2"/>
  </mergeCells>
  <phoneticPr fontId="54" type="noConversion"/>
  <printOptions horizontalCentered="1"/>
  <pageMargins left="0.35416666666666702" right="0.35416666666666702" top="0.59027777777777801" bottom="0.59027777777777801" header="0.51180555555555596" footer="0.51180555555555596"/>
  <pageSetup paperSize="9" orientation="portrait" errors="blank"/>
  <headerFooter scaleWithDoc="0"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E29:E178"/>
  <sheetViews>
    <sheetView workbookViewId="0">
      <selection activeCell="H41" sqref="H41"/>
    </sheetView>
  </sheetViews>
  <sheetFormatPr defaultColWidth="9" defaultRowHeight="14.25"/>
  <sheetData>
    <row r="29" s="95" customFormat="1"/>
    <row r="35" s="95" customFormat="1"/>
    <row r="58" spans="5:5">
      <c r="E58" s="96"/>
    </row>
    <row r="153" s="95" customFormat="1"/>
    <row r="170" ht="54.75" customHeight="1"/>
    <row r="174" ht="38.25" customHeight="1"/>
    <row r="175" ht="43.5" customHeight="1"/>
    <row r="176" ht="40.5" customHeight="1"/>
    <row r="178" spans="5:5" ht="123.75" customHeight="1">
      <c r="E178" s="96"/>
    </row>
  </sheetData>
  <phoneticPr fontId="42" type="noConversion"/>
  <pageMargins left="0.69930555555555596" right="0.69930555555555596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55"/>
  <sheetViews>
    <sheetView topLeftCell="A139" workbookViewId="0">
      <selection activeCell="G146" sqref="G146"/>
    </sheetView>
  </sheetViews>
  <sheetFormatPr defaultColWidth="9" defaultRowHeight="14.25"/>
  <cols>
    <col min="1" max="1" width="9" style="3"/>
    <col min="2" max="2" width="16.125" style="4"/>
    <col min="3" max="3" width="0.375" style="5" customWidth="1"/>
    <col min="4" max="4" width="11.5" style="5" customWidth="1"/>
    <col min="5" max="5" width="35.875" style="4" customWidth="1"/>
    <col min="6" max="7" width="20.375" style="6" customWidth="1"/>
    <col min="8" max="8" width="9" style="2"/>
    <col min="9" max="10" width="9" style="1"/>
    <col min="11" max="11" width="20.125" style="1" customWidth="1"/>
    <col min="12" max="225" width="9" style="1"/>
    <col min="226" max="256" width="9" style="3"/>
  </cols>
  <sheetData>
    <row r="1" spans="2:210" s="1" customFormat="1">
      <c r="B1" s="4"/>
      <c r="C1" s="5"/>
      <c r="D1" s="5"/>
      <c r="E1" s="4"/>
      <c r="F1" s="7" t="s">
        <v>1348</v>
      </c>
      <c r="G1" s="7"/>
      <c r="H1" s="2"/>
    </row>
    <row r="2" spans="2:210" s="1" customFormat="1" ht="24">
      <c r="B2" s="319" t="s">
        <v>1349</v>
      </c>
      <c r="C2" s="319"/>
      <c r="D2" s="319"/>
      <c r="E2" s="320"/>
      <c r="F2" s="319"/>
      <c r="G2" s="8"/>
      <c r="H2" s="2"/>
    </row>
    <row r="3" spans="2:210" s="1" customFormat="1" ht="13.5">
      <c r="B3" s="321" t="s">
        <v>1</v>
      </c>
      <c r="C3" s="321"/>
      <c r="D3" s="9"/>
      <c r="E3" s="10"/>
      <c r="F3" s="11" t="s">
        <v>2</v>
      </c>
      <c r="G3" s="11"/>
      <c r="H3" s="2"/>
    </row>
    <row r="4" spans="2:210" s="1" customFormat="1" ht="26.25" customHeight="1">
      <c r="B4" s="12" t="s">
        <v>1350</v>
      </c>
      <c r="C4" s="13" t="s">
        <v>1351</v>
      </c>
      <c r="D4" s="13" t="s">
        <v>1352</v>
      </c>
      <c r="E4" s="12" t="s">
        <v>1353</v>
      </c>
      <c r="F4" s="14" t="s">
        <v>7</v>
      </c>
      <c r="G4" s="15"/>
      <c r="H4" s="16" t="s">
        <v>1354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</row>
    <row r="5" spans="2:210" s="1" customFormat="1" ht="66" customHeight="1">
      <c r="B5" s="17" t="s">
        <v>1355</v>
      </c>
      <c r="C5" s="18">
        <f>C6+C14+C36+C55+C80+C130</f>
        <v>54158</v>
      </c>
      <c r="D5" s="18">
        <f>D6+D14+D36+D55+D80+D130</f>
        <v>161001.26</v>
      </c>
      <c r="E5" s="322" t="s">
        <v>1356</v>
      </c>
      <c r="F5" s="322"/>
      <c r="G5" s="19">
        <f>SUM(G6:G151)</f>
        <v>104544</v>
      </c>
      <c r="H5" s="20">
        <f>SUM(H7:H154)</f>
        <v>5095</v>
      </c>
      <c r="I5" s="56"/>
      <c r="J5" s="56"/>
      <c r="K5" s="57">
        <f>D5+H5</f>
        <v>166096.26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</row>
    <row r="6" spans="2:210" s="2" customFormat="1" ht="26.25" customHeight="1">
      <c r="B6" s="21" t="s">
        <v>1357</v>
      </c>
      <c r="C6" s="22">
        <f>SUM(C7:C13)</f>
        <v>6821</v>
      </c>
      <c r="D6" s="22">
        <f>SUM(D7:D13)</f>
        <v>9528</v>
      </c>
      <c r="E6" s="21"/>
      <c r="F6" s="21" t="s">
        <v>1358</v>
      </c>
      <c r="G6" s="23">
        <v>9528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</row>
    <row r="7" spans="2:210" s="2" customFormat="1" ht="26.25" customHeight="1">
      <c r="B7" s="323" t="s">
        <v>1359</v>
      </c>
      <c r="C7" s="25">
        <v>2130</v>
      </c>
      <c r="D7" s="26">
        <f>2477+604</f>
        <v>3081</v>
      </c>
      <c r="E7" s="27" t="s">
        <v>1360</v>
      </c>
      <c r="F7" s="28" t="s">
        <v>1358</v>
      </c>
      <c r="G7" s="29"/>
      <c r="H7" s="24">
        <f>1250-646</f>
        <v>604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</row>
    <row r="8" spans="2:210" s="2" customFormat="1" ht="26.25" customHeight="1">
      <c r="B8" s="323"/>
      <c r="C8" s="25">
        <v>350</v>
      </c>
      <c r="D8" s="26">
        <f>700+622</f>
        <v>1322</v>
      </c>
      <c r="E8" s="27" t="s">
        <v>1361</v>
      </c>
      <c r="F8" s="28" t="s">
        <v>1358</v>
      </c>
      <c r="G8" s="29"/>
      <c r="H8" s="24">
        <f>1761-1139</f>
        <v>622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</row>
    <row r="9" spans="2:210" s="2" customFormat="1" ht="26.25" customHeight="1">
      <c r="B9" s="323"/>
      <c r="C9" s="25">
        <v>1420</v>
      </c>
      <c r="D9" s="26">
        <f>1651+381</f>
        <v>2032</v>
      </c>
      <c r="E9" s="27" t="s">
        <v>1362</v>
      </c>
      <c r="F9" s="28" t="s">
        <v>1358</v>
      </c>
      <c r="G9" s="29"/>
      <c r="H9" s="24">
        <f>844-463</f>
        <v>381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</row>
    <row r="10" spans="2:210" s="2" customFormat="1" ht="26.25" customHeight="1">
      <c r="B10" s="323"/>
      <c r="C10" s="25">
        <v>461</v>
      </c>
      <c r="D10" s="26">
        <f>575+58</f>
        <v>633</v>
      </c>
      <c r="E10" s="27" t="s">
        <v>1363</v>
      </c>
      <c r="F10" s="28" t="s">
        <v>1358</v>
      </c>
      <c r="G10" s="29"/>
      <c r="H10" s="24">
        <f>288-230</f>
        <v>58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</row>
    <row r="11" spans="2:210" s="2" customFormat="1" ht="26.25" customHeight="1">
      <c r="B11" s="323"/>
      <c r="C11" s="25">
        <v>30</v>
      </c>
      <c r="D11" s="26">
        <v>30</v>
      </c>
      <c r="E11" s="27" t="s">
        <v>1364</v>
      </c>
      <c r="F11" s="28" t="s">
        <v>1358</v>
      </c>
      <c r="G11" s="29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</row>
    <row r="12" spans="2:210" s="2" customFormat="1" ht="26.25" customHeight="1">
      <c r="B12" s="323"/>
      <c r="C12" s="25">
        <v>430</v>
      </c>
      <c r="D12" s="26">
        <v>430</v>
      </c>
      <c r="E12" s="27" t="s">
        <v>1365</v>
      </c>
      <c r="F12" s="28" t="s">
        <v>1358</v>
      </c>
      <c r="G12" s="29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</row>
    <row r="13" spans="2:210" s="2" customFormat="1" ht="26.25" customHeight="1">
      <c r="B13" s="323"/>
      <c r="C13" s="25">
        <v>2000</v>
      </c>
      <c r="D13" s="26">
        <f>2000</f>
        <v>2000</v>
      </c>
      <c r="E13" s="27" t="s">
        <v>380</v>
      </c>
      <c r="F13" s="28" t="s">
        <v>1366</v>
      </c>
      <c r="G13" s="29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</row>
    <row r="14" spans="2:210" s="1" customFormat="1" ht="26.25" customHeight="1">
      <c r="B14" s="30" t="s">
        <v>1367</v>
      </c>
      <c r="C14" s="31">
        <f>SUM(C15:C35)</f>
        <v>4354</v>
      </c>
      <c r="D14" s="31">
        <f>SUM(D15:D35)</f>
        <v>5604.5</v>
      </c>
      <c r="E14" s="30"/>
      <c r="F14" s="30" t="s">
        <v>1358</v>
      </c>
      <c r="G14" s="32">
        <v>5400</v>
      </c>
      <c r="H14" s="33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</row>
    <row r="15" spans="2:210" s="1" customFormat="1" ht="35.25" customHeight="1">
      <c r="B15" s="317" t="s">
        <v>1368</v>
      </c>
      <c r="C15" s="34">
        <v>5</v>
      </c>
      <c r="D15" s="13">
        <v>5.3</v>
      </c>
      <c r="E15" s="35" t="s">
        <v>1369</v>
      </c>
      <c r="F15" s="36" t="s">
        <v>1370</v>
      </c>
      <c r="G15" s="37"/>
      <c r="H15" s="33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</row>
    <row r="16" spans="2:210" s="1" customFormat="1" ht="125.25" customHeight="1">
      <c r="B16" s="317"/>
      <c r="C16" s="34">
        <f>56*2</f>
        <v>112</v>
      </c>
      <c r="D16" s="13">
        <v>122</v>
      </c>
      <c r="E16" s="35" t="s">
        <v>1371</v>
      </c>
      <c r="F16" s="36" t="s">
        <v>1372</v>
      </c>
      <c r="G16" s="37"/>
      <c r="H16" s="33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</row>
    <row r="17" spans="2:226" s="1" customFormat="1" ht="177" customHeight="1">
      <c r="B17" s="317"/>
      <c r="C17" s="34">
        <v>20</v>
      </c>
      <c r="D17" s="13">
        <v>42.2</v>
      </c>
      <c r="E17" s="35" t="s">
        <v>1373</v>
      </c>
      <c r="F17" s="36" t="s">
        <v>1374</v>
      </c>
      <c r="G17" s="37"/>
      <c r="H17" s="33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</row>
    <row r="18" spans="2:226" s="1" customFormat="1" ht="26.25" customHeight="1">
      <c r="B18" s="317"/>
      <c r="C18" s="34">
        <v>10</v>
      </c>
      <c r="D18" s="13">
        <v>2</v>
      </c>
      <c r="E18" s="35" t="s">
        <v>1375</v>
      </c>
      <c r="F18" s="36" t="s">
        <v>1358</v>
      </c>
      <c r="G18" s="37"/>
      <c r="H18" s="33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</row>
    <row r="19" spans="2:226" s="2" customFormat="1" ht="30" customHeight="1">
      <c r="B19" s="317"/>
      <c r="C19" s="38">
        <v>332</v>
      </c>
      <c r="D19" s="26">
        <f>350+7</f>
        <v>357</v>
      </c>
      <c r="E19" s="39" t="s">
        <v>1376</v>
      </c>
      <c r="F19" s="28" t="s">
        <v>1358</v>
      </c>
      <c r="G19" s="29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</row>
    <row r="20" spans="2:226" s="1" customFormat="1" ht="191.25">
      <c r="B20" s="317"/>
      <c r="C20" s="34">
        <f>545-13</f>
        <v>532</v>
      </c>
      <c r="D20" s="13">
        <f>739-17</f>
        <v>722</v>
      </c>
      <c r="E20" s="35" t="s">
        <v>555</v>
      </c>
      <c r="F20" s="36" t="s">
        <v>1377</v>
      </c>
      <c r="G20" s="37"/>
      <c r="H20" s="33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</row>
    <row r="21" spans="2:226" s="1" customFormat="1" ht="270">
      <c r="B21" s="317"/>
      <c r="C21" s="34">
        <v>164</v>
      </c>
      <c r="D21" s="13">
        <v>315</v>
      </c>
      <c r="E21" s="35" t="s">
        <v>557</v>
      </c>
      <c r="F21" s="36" t="s">
        <v>1378</v>
      </c>
      <c r="G21" s="37"/>
      <c r="H21" s="33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</row>
    <row r="22" spans="2:226" s="1" customFormat="1" ht="26.25" customHeight="1">
      <c r="B22" s="317"/>
      <c r="C22" s="34">
        <v>34</v>
      </c>
      <c r="D22" s="13">
        <v>34</v>
      </c>
      <c r="E22" s="35" t="s">
        <v>1379</v>
      </c>
      <c r="F22" s="36" t="s">
        <v>1358</v>
      </c>
      <c r="G22" s="37"/>
      <c r="H22" s="33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</row>
    <row r="23" spans="2:226" s="1" customFormat="1" ht="68.25" customHeight="1">
      <c r="B23" s="317"/>
      <c r="C23" s="34">
        <f>245-10</f>
        <v>235</v>
      </c>
      <c r="D23" s="13">
        <f>154+80</f>
        <v>234</v>
      </c>
      <c r="E23" s="35" t="s">
        <v>535</v>
      </c>
      <c r="F23" s="36" t="s">
        <v>1380</v>
      </c>
      <c r="G23" s="37"/>
      <c r="H23" s="33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</row>
    <row r="24" spans="2:226" s="2" customFormat="1" ht="26.25" customHeight="1">
      <c r="B24" s="317"/>
      <c r="C24" s="40"/>
      <c r="D24" s="13">
        <v>72</v>
      </c>
      <c r="E24" s="41" t="s">
        <v>1381</v>
      </c>
      <c r="F24" s="42" t="s">
        <v>1382</v>
      </c>
      <c r="G24" s="43"/>
      <c r="HR24" s="60"/>
    </row>
    <row r="25" spans="2:226" s="1" customFormat="1" ht="26.25" customHeight="1">
      <c r="B25" s="315" t="s">
        <v>1383</v>
      </c>
      <c r="C25" s="34">
        <v>50</v>
      </c>
      <c r="D25" s="13">
        <v>50</v>
      </c>
      <c r="E25" s="35" t="s">
        <v>539</v>
      </c>
      <c r="F25" s="36" t="s">
        <v>1358</v>
      </c>
      <c r="G25" s="37"/>
      <c r="H25" s="33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</row>
    <row r="26" spans="2:226" s="1" customFormat="1" ht="26.25" customHeight="1">
      <c r="B26" s="315"/>
      <c r="C26" s="34">
        <v>50</v>
      </c>
      <c r="D26" s="13">
        <v>50</v>
      </c>
      <c r="E26" s="35" t="s">
        <v>540</v>
      </c>
      <c r="F26" s="36" t="s">
        <v>1358</v>
      </c>
      <c r="G26" s="37"/>
      <c r="H26" s="33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</row>
    <row r="27" spans="2:226" s="1" customFormat="1" ht="26.25" customHeight="1">
      <c r="B27" s="315"/>
      <c r="C27" s="34">
        <v>10</v>
      </c>
      <c r="D27" s="13">
        <v>10</v>
      </c>
      <c r="E27" s="35" t="s">
        <v>572</v>
      </c>
      <c r="F27" s="36" t="s">
        <v>1358</v>
      </c>
      <c r="G27" s="37"/>
      <c r="H27" s="33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</row>
    <row r="28" spans="2:226" s="2" customFormat="1" ht="26.25" customHeight="1">
      <c r="B28" s="315"/>
      <c r="C28" s="38"/>
      <c r="D28" s="26">
        <v>50</v>
      </c>
      <c r="E28" s="39" t="s">
        <v>1384</v>
      </c>
      <c r="F28" s="36" t="s">
        <v>1385</v>
      </c>
      <c r="G28" s="37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</row>
    <row r="29" spans="2:226" s="1" customFormat="1" ht="26.25" customHeight="1">
      <c r="B29" s="315"/>
      <c r="C29" s="34">
        <v>5</v>
      </c>
      <c r="D29" s="13">
        <v>4</v>
      </c>
      <c r="E29" s="35" t="s">
        <v>1386</v>
      </c>
      <c r="F29" s="36" t="s">
        <v>1358</v>
      </c>
      <c r="G29" s="37"/>
      <c r="H29" s="33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</row>
    <row r="30" spans="2:226" s="1" customFormat="1" ht="26.25" customHeight="1">
      <c r="B30" s="35" t="s">
        <v>1387</v>
      </c>
      <c r="C30" s="34">
        <v>450</v>
      </c>
      <c r="D30" s="13">
        <f>325+125</f>
        <v>450</v>
      </c>
      <c r="E30" s="35" t="s">
        <v>1388</v>
      </c>
      <c r="F30" s="36" t="s">
        <v>1358</v>
      </c>
      <c r="G30" s="37"/>
      <c r="H30" s="33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</row>
    <row r="31" spans="2:226" s="1" customFormat="1" ht="26.25" customHeight="1">
      <c r="B31" s="313" t="s">
        <v>1389</v>
      </c>
      <c r="C31" s="34">
        <v>309</v>
      </c>
      <c r="D31" s="13">
        <v>317</v>
      </c>
      <c r="E31" s="35" t="s">
        <v>601</v>
      </c>
      <c r="F31" s="36" t="s">
        <v>1390</v>
      </c>
      <c r="G31" s="37"/>
      <c r="H31" s="33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</row>
    <row r="32" spans="2:226" s="1" customFormat="1" ht="26.25" customHeight="1">
      <c r="B32" s="313"/>
      <c r="C32" s="34">
        <v>340</v>
      </c>
      <c r="D32" s="13">
        <f>340-25-50</f>
        <v>265</v>
      </c>
      <c r="E32" s="35" t="s">
        <v>609</v>
      </c>
      <c r="F32" s="36" t="s">
        <v>1358</v>
      </c>
      <c r="G32" s="37"/>
      <c r="H32" s="33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</row>
    <row r="33" spans="2:210" s="1" customFormat="1" ht="134.25" customHeight="1">
      <c r="B33" s="313"/>
      <c r="C33" s="34">
        <f>55*2</f>
        <v>110</v>
      </c>
      <c r="D33" s="13">
        <v>150</v>
      </c>
      <c r="E33" s="35" t="s">
        <v>1391</v>
      </c>
      <c r="F33" s="36" t="s">
        <v>1392</v>
      </c>
      <c r="G33" s="37"/>
      <c r="H33" s="33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</row>
    <row r="34" spans="2:210" s="2" customFormat="1" ht="33" customHeight="1">
      <c r="B34" s="44" t="s">
        <v>1393</v>
      </c>
      <c r="C34" s="38"/>
      <c r="D34" s="26">
        <f>200-200</f>
        <v>0</v>
      </c>
      <c r="E34" s="39" t="s">
        <v>1394</v>
      </c>
      <c r="F34" s="36" t="s">
        <v>1358</v>
      </c>
      <c r="G34" s="37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</row>
    <row r="35" spans="2:210" s="1" customFormat="1" ht="26.25" customHeight="1">
      <c r="B35" s="35" t="s">
        <v>1395</v>
      </c>
      <c r="C35" s="34">
        <v>1586</v>
      </c>
      <c r="D35" s="13">
        <v>2353</v>
      </c>
      <c r="E35" s="35" t="s">
        <v>1396</v>
      </c>
      <c r="F35" s="36" t="s">
        <v>1358</v>
      </c>
      <c r="G35" s="37"/>
      <c r="H35" s="33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</row>
    <row r="36" spans="2:210" s="1" customFormat="1" ht="26.25" customHeight="1">
      <c r="B36" s="30" t="s">
        <v>1397</v>
      </c>
      <c r="C36" s="31">
        <f>SUM(C37:C54)</f>
        <v>525</v>
      </c>
      <c r="D36" s="31">
        <f>SUM(D37:D54)</f>
        <v>154.26</v>
      </c>
      <c r="E36" s="45"/>
      <c r="F36" s="30" t="s">
        <v>1358</v>
      </c>
      <c r="G36" s="32">
        <v>154</v>
      </c>
      <c r="H36" s="33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</row>
    <row r="37" spans="2:210" s="1" customFormat="1" ht="26.25" customHeight="1">
      <c r="B37" s="317" t="s">
        <v>1398</v>
      </c>
      <c r="C37" s="34">
        <v>49</v>
      </c>
      <c r="D37" s="46">
        <v>39.32</v>
      </c>
      <c r="E37" s="35" t="s">
        <v>1399</v>
      </c>
      <c r="F37" s="36" t="s">
        <v>1358</v>
      </c>
      <c r="G37" s="37"/>
      <c r="H37" s="33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</row>
    <row r="38" spans="2:210" s="1" customFormat="1" ht="26.25" customHeight="1">
      <c r="B38" s="317"/>
      <c r="C38" s="34">
        <v>8</v>
      </c>
      <c r="D38" s="46">
        <v>6.57</v>
      </c>
      <c r="E38" s="35" t="s">
        <v>1400</v>
      </c>
      <c r="F38" s="36" t="s">
        <v>1358</v>
      </c>
      <c r="G38" s="37"/>
      <c r="H38" s="33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</row>
    <row r="39" spans="2:210" s="1" customFormat="1" ht="26.25" customHeight="1">
      <c r="B39" s="317"/>
      <c r="C39" s="34">
        <v>29</v>
      </c>
      <c r="D39" s="46">
        <v>23.04</v>
      </c>
      <c r="E39" s="35" t="s">
        <v>1401</v>
      </c>
      <c r="F39" s="36" t="s">
        <v>1358</v>
      </c>
      <c r="G39" s="37"/>
      <c r="H39" s="33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</row>
    <row r="40" spans="2:210" s="1" customFormat="1" ht="26.25" customHeight="1">
      <c r="B40" s="317"/>
      <c r="C40" s="34">
        <v>12</v>
      </c>
      <c r="D40" s="47">
        <v>18</v>
      </c>
      <c r="E40" s="35" t="s">
        <v>1402</v>
      </c>
      <c r="F40" s="36" t="s">
        <v>1358</v>
      </c>
      <c r="G40" s="37"/>
      <c r="H40" s="33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</row>
    <row r="41" spans="2:210" s="1" customFormat="1" ht="26.25" customHeight="1">
      <c r="B41" s="317"/>
      <c r="C41" s="34">
        <v>2</v>
      </c>
      <c r="D41" s="48">
        <f>2.1-2.1</f>
        <v>0</v>
      </c>
      <c r="E41" s="35" t="s">
        <v>1403</v>
      </c>
      <c r="F41" s="36" t="s">
        <v>1358</v>
      </c>
      <c r="G41" s="37"/>
      <c r="H41" s="33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</row>
    <row r="42" spans="2:210" s="1" customFormat="1" ht="26.25" customHeight="1">
      <c r="B42" s="317"/>
      <c r="C42" s="34">
        <v>20</v>
      </c>
      <c r="D42" s="46">
        <v>16.309999999999999</v>
      </c>
      <c r="E42" s="35" t="s">
        <v>1404</v>
      </c>
      <c r="F42" s="36" t="s">
        <v>1358</v>
      </c>
      <c r="G42" s="37"/>
      <c r="H42" s="33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</row>
    <row r="43" spans="2:210" s="1" customFormat="1" ht="26.25" customHeight="1">
      <c r="B43" s="317"/>
      <c r="C43" s="34">
        <v>28</v>
      </c>
      <c r="D43" s="48">
        <f>22.4-22.4</f>
        <v>0</v>
      </c>
      <c r="E43" s="35" t="s">
        <v>1405</v>
      </c>
      <c r="F43" s="36" t="s">
        <v>1358</v>
      </c>
      <c r="G43" s="37"/>
      <c r="H43" s="33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</row>
    <row r="44" spans="2:210" s="1" customFormat="1" ht="26.25" customHeight="1">
      <c r="B44" s="317"/>
      <c r="C44" s="34">
        <v>32</v>
      </c>
      <c r="D44" s="46">
        <f>31.45-31.45</f>
        <v>0</v>
      </c>
      <c r="E44" s="35" t="s">
        <v>1406</v>
      </c>
      <c r="F44" s="36" t="s">
        <v>1358</v>
      </c>
      <c r="G44" s="37"/>
      <c r="H44" s="33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</row>
    <row r="45" spans="2:210" s="1" customFormat="1" ht="26.25" customHeight="1">
      <c r="B45" s="317"/>
      <c r="C45" s="34">
        <v>48</v>
      </c>
      <c r="D45" s="47">
        <f>36-36</f>
        <v>0</v>
      </c>
      <c r="E45" s="35" t="s">
        <v>1407</v>
      </c>
      <c r="F45" s="36" t="s">
        <v>1358</v>
      </c>
      <c r="G45" s="37"/>
      <c r="H45" s="33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</row>
    <row r="46" spans="2:210" s="1" customFormat="1" ht="26.25" customHeight="1">
      <c r="B46" s="317"/>
      <c r="C46" s="34">
        <v>3</v>
      </c>
      <c r="D46" s="47">
        <v>3</v>
      </c>
      <c r="E46" s="35" t="s">
        <v>1408</v>
      </c>
      <c r="F46" s="36" t="s">
        <v>1358</v>
      </c>
      <c r="G46" s="37"/>
      <c r="H46" s="33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</row>
    <row r="47" spans="2:210" s="1" customFormat="1" ht="26.25" customHeight="1">
      <c r="B47" s="317"/>
      <c r="C47" s="34">
        <v>60</v>
      </c>
      <c r="D47" s="47">
        <f>60-60</f>
        <v>0</v>
      </c>
      <c r="E47" s="35" t="s">
        <v>1409</v>
      </c>
      <c r="F47" s="36" t="s">
        <v>1358</v>
      </c>
      <c r="G47" s="37"/>
      <c r="H47" s="33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</row>
    <row r="48" spans="2:210" s="1" customFormat="1" ht="26.25" customHeight="1">
      <c r="B48" s="317"/>
      <c r="C48" s="34"/>
      <c r="D48" s="48">
        <v>40.700000000000003</v>
      </c>
      <c r="E48" s="35" t="s">
        <v>1410</v>
      </c>
      <c r="F48" s="36" t="s">
        <v>1358</v>
      </c>
      <c r="G48" s="37"/>
      <c r="H48" s="33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</row>
    <row r="49" spans="2:210" s="1" customFormat="1" ht="26.25" customHeight="1">
      <c r="B49" s="317"/>
      <c r="C49" s="34">
        <v>99</v>
      </c>
      <c r="D49" s="46">
        <v>1.32</v>
      </c>
      <c r="E49" s="35" t="s">
        <v>1411</v>
      </c>
      <c r="F49" s="36" t="s">
        <v>1358</v>
      </c>
      <c r="G49" s="37"/>
      <c r="H49" s="33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</row>
    <row r="50" spans="2:210" s="1" customFormat="1" ht="26.25" customHeight="1">
      <c r="B50" s="317"/>
      <c r="C50" s="34">
        <v>45</v>
      </c>
      <c r="D50" s="47">
        <f>45-45</f>
        <v>0</v>
      </c>
      <c r="E50" s="35" t="s">
        <v>1412</v>
      </c>
      <c r="F50" s="36" t="s">
        <v>1358</v>
      </c>
      <c r="G50" s="37"/>
      <c r="H50" s="33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</row>
    <row r="51" spans="2:210" s="1" customFormat="1" ht="26.25" customHeight="1">
      <c r="B51" s="317"/>
      <c r="C51" s="34">
        <v>6</v>
      </c>
      <c r="D51" s="47">
        <v>6</v>
      </c>
      <c r="E51" s="35" t="s">
        <v>1413</v>
      </c>
      <c r="F51" s="36" t="s">
        <v>1358</v>
      </c>
      <c r="G51" s="37"/>
      <c r="H51" s="33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</row>
    <row r="52" spans="2:210" s="1" customFormat="1" ht="26.25" customHeight="1">
      <c r="B52" s="317"/>
      <c r="C52" s="34">
        <v>47</v>
      </c>
      <c r="D52" s="47">
        <f>41-41</f>
        <v>0</v>
      </c>
      <c r="E52" s="35" t="s">
        <v>1414</v>
      </c>
      <c r="F52" s="36" t="s">
        <v>1358</v>
      </c>
      <c r="G52" s="37"/>
      <c r="H52" s="33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</row>
    <row r="53" spans="2:210" s="1" customFormat="1" ht="26.25" customHeight="1">
      <c r="B53" s="317"/>
      <c r="C53" s="34"/>
      <c r="D53" s="47">
        <f>43-43</f>
        <v>0</v>
      </c>
      <c r="E53" s="35" t="s">
        <v>1415</v>
      </c>
      <c r="F53" s="36" t="s">
        <v>1358</v>
      </c>
      <c r="G53" s="37"/>
      <c r="H53" s="33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</row>
    <row r="54" spans="2:210" s="1" customFormat="1" ht="26.25" customHeight="1">
      <c r="B54" s="317"/>
      <c r="C54" s="34">
        <v>37</v>
      </c>
      <c r="D54" s="48">
        <f>26.7-26.7</f>
        <v>0</v>
      </c>
      <c r="E54" s="35" t="s">
        <v>1416</v>
      </c>
      <c r="F54" s="36" t="s">
        <v>1358</v>
      </c>
      <c r="G54" s="37"/>
      <c r="H54" s="33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</row>
    <row r="55" spans="2:210" s="1" customFormat="1" ht="42.75" customHeight="1">
      <c r="B55" s="30" t="s">
        <v>1417</v>
      </c>
      <c r="C55" s="31">
        <f>SUM(C56:C79)</f>
        <v>14682</v>
      </c>
      <c r="D55" s="31">
        <f>SUM(D56:D79)</f>
        <v>69974</v>
      </c>
      <c r="E55" s="17"/>
      <c r="F55" s="30" t="s">
        <v>1358</v>
      </c>
      <c r="G55" s="32"/>
      <c r="H55" s="33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</row>
    <row r="56" spans="2:210" s="1" customFormat="1" ht="121.5">
      <c r="B56" s="318" t="s">
        <v>1418</v>
      </c>
      <c r="C56" s="49">
        <f>8524+350</f>
        <v>8874</v>
      </c>
      <c r="D56" s="305">
        <f>83730-24900</f>
        <v>58830</v>
      </c>
      <c r="E56" s="50" t="s">
        <v>1419</v>
      </c>
      <c r="F56" s="36" t="s">
        <v>1358</v>
      </c>
      <c r="G56" s="37">
        <v>58830</v>
      </c>
      <c r="H56" s="20"/>
      <c r="I56" s="47" t="s">
        <v>1420</v>
      </c>
      <c r="J56" s="56"/>
      <c r="K56" s="56"/>
      <c r="L56" s="56">
        <v>83700</v>
      </c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</row>
    <row r="57" spans="2:210" s="1" customFormat="1" ht="55.5" customHeight="1">
      <c r="B57" s="318"/>
      <c r="C57" s="49"/>
      <c r="D57" s="305"/>
      <c r="E57" s="50" t="s">
        <v>1421</v>
      </c>
      <c r="F57" s="36"/>
      <c r="G57" s="37"/>
      <c r="H57" s="20"/>
      <c r="I57" s="59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</row>
    <row r="58" spans="2:210" s="1" customFormat="1" ht="126" customHeight="1">
      <c r="B58" s="318" t="s">
        <v>1422</v>
      </c>
      <c r="C58" s="49">
        <v>3212</v>
      </c>
      <c r="D58" s="306">
        <f>3448-20-100+100+100-500</f>
        <v>3028</v>
      </c>
      <c r="E58" s="50" t="s">
        <v>1423</v>
      </c>
      <c r="F58" s="51" t="s">
        <v>1358</v>
      </c>
      <c r="G58" s="52"/>
      <c r="H58" s="20"/>
      <c r="I58" s="56"/>
      <c r="J58" s="56" t="s">
        <v>1424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</row>
    <row r="59" spans="2:210" s="1" customFormat="1" ht="26.25" customHeight="1">
      <c r="B59" s="318"/>
      <c r="C59" s="49"/>
      <c r="D59" s="306"/>
      <c r="E59" s="50" t="s">
        <v>1425</v>
      </c>
      <c r="F59" s="51"/>
      <c r="G59" s="52"/>
      <c r="H59" s="20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</row>
    <row r="60" spans="2:210" s="1" customFormat="1" ht="48.75" customHeight="1">
      <c r="B60" s="318"/>
      <c r="C60" s="49"/>
      <c r="D60" s="306"/>
      <c r="E60" s="50" t="s">
        <v>1426</v>
      </c>
      <c r="F60" s="51"/>
      <c r="G60" s="52"/>
      <c r="H60" s="20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</row>
    <row r="61" spans="2:210" s="2" customFormat="1" ht="26.25" customHeight="1">
      <c r="B61" s="318"/>
      <c r="C61" s="53">
        <v>500</v>
      </c>
      <c r="D61" s="53">
        <f>1000+1684</f>
        <v>2684</v>
      </c>
      <c r="E61" s="39" t="s">
        <v>1427</v>
      </c>
      <c r="F61" s="54" t="s">
        <v>1358</v>
      </c>
      <c r="G61" s="55">
        <v>2684</v>
      </c>
      <c r="H61" s="20">
        <f>2519-835</f>
        <v>1684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</row>
    <row r="62" spans="2:210" s="2" customFormat="1" ht="26.25" customHeight="1">
      <c r="B62" s="318"/>
      <c r="C62" s="53">
        <v>350</v>
      </c>
      <c r="D62" s="53">
        <f>700+1746</f>
        <v>2446</v>
      </c>
      <c r="E62" s="39" t="s">
        <v>1428</v>
      </c>
      <c r="F62" s="54" t="s">
        <v>1358</v>
      </c>
      <c r="G62" s="55">
        <v>2446</v>
      </c>
      <c r="H62" s="20">
        <f>1761-15</f>
        <v>1746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</row>
    <row r="63" spans="2:210" s="1" customFormat="1" ht="26.25" customHeight="1">
      <c r="B63" s="318"/>
      <c r="C63" s="49">
        <f>319</f>
        <v>319</v>
      </c>
      <c r="D63" s="49">
        <v>319</v>
      </c>
      <c r="E63" s="35" t="s">
        <v>1429</v>
      </c>
      <c r="F63" s="51" t="s">
        <v>1358</v>
      </c>
      <c r="G63" s="52">
        <v>319</v>
      </c>
      <c r="H63" s="20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</row>
    <row r="64" spans="2:210" s="1" customFormat="1" ht="26.25" customHeight="1">
      <c r="B64" s="318"/>
      <c r="C64" s="49">
        <v>400</v>
      </c>
      <c r="D64" s="49">
        <v>800</v>
      </c>
      <c r="E64" s="35" t="s">
        <v>93</v>
      </c>
      <c r="F64" s="51" t="s">
        <v>1358</v>
      </c>
      <c r="G64" s="52"/>
      <c r="H64" s="20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</row>
    <row r="65" spans="2:226" s="1" customFormat="1" ht="26.25" customHeight="1">
      <c r="B65" s="318"/>
      <c r="C65" s="49">
        <v>100</v>
      </c>
      <c r="D65" s="49">
        <f>100-100</f>
        <v>0</v>
      </c>
      <c r="E65" s="35" t="s">
        <v>1430</v>
      </c>
      <c r="F65" s="51" t="s">
        <v>1358</v>
      </c>
      <c r="G65" s="52"/>
      <c r="H65" s="20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</row>
    <row r="66" spans="2:226" s="1" customFormat="1" ht="26.25" customHeight="1">
      <c r="B66" s="318"/>
      <c r="C66" s="61"/>
      <c r="D66" s="62">
        <v>505</v>
      </c>
      <c r="E66" s="63" t="s">
        <v>1431</v>
      </c>
      <c r="F66" s="64" t="s">
        <v>1432</v>
      </c>
      <c r="G66" s="65">
        <v>505</v>
      </c>
      <c r="H66" s="2"/>
      <c r="HR66" s="3"/>
    </row>
    <row r="67" spans="2:226" s="1" customFormat="1" ht="26.25" customHeight="1">
      <c r="B67" s="66" t="s">
        <v>1433</v>
      </c>
      <c r="C67" s="67">
        <v>340</v>
      </c>
      <c r="D67" s="49">
        <v>362</v>
      </c>
      <c r="E67" s="66" t="s">
        <v>1434</v>
      </c>
      <c r="F67" s="51" t="s">
        <v>1358</v>
      </c>
      <c r="G67" s="52"/>
      <c r="H67" s="33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</row>
    <row r="68" spans="2:226" s="1" customFormat="1" ht="26.25" customHeight="1">
      <c r="B68" s="309" t="s">
        <v>1435</v>
      </c>
      <c r="C68" s="68">
        <v>390</v>
      </c>
      <c r="D68" s="49">
        <v>390</v>
      </c>
      <c r="E68" s="35" t="s">
        <v>1436</v>
      </c>
      <c r="F68" s="51" t="s">
        <v>1358</v>
      </c>
      <c r="G68" s="52">
        <v>390</v>
      </c>
      <c r="H68" s="33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</row>
    <row r="69" spans="2:226" s="1" customFormat="1" ht="27.75" customHeight="1">
      <c r="B69" s="309"/>
      <c r="C69" s="68"/>
      <c r="D69" s="49">
        <v>350</v>
      </c>
      <c r="E69" s="35" t="s">
        <v>1437</v>
      </c>
      <c r="F69" s="51" t="s">
        <v>1438</v>
      </c>
      <c r="G69" s="52"/>
      <c r="H69" s="33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</row>
    <row r="70" spans="2:226" s="1" customFormat="1" ht="27" customHeight="1">
      <c r="B70" s="50" t="s">
        <v>1439</v>
      </c>
      <c r="C70" s="68"/>
      <c r="D70" s="49">
        <v>68</v>
      </c>
      <c r="E70" s="35" t="s">
        <v>1436</v>
      </c>
      <c r="F70" s="51"/>
      <c r="G70" s="52">
        <v>68</v>
      </c>
      <c r="H70" s="33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</row>
    <row r="71" spans="2:226" s="1" customFormat="1" ht="27" customHeight="1">
      <c r="B71" s="50" t="s">
        <v>1440</v>
      </c>
      <c r="C71" s="68"/>
      <c r="D71" s="49">
        <v>39</v>
      </c>
      <c r="E71" s="35" t="s">
        <v>1441</v>
      </c>
      <c r="F71" s="51"/>
      <c r="G71" s="52">
        <v>39</v>
      </c>
      <c r="H71" s="33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</row>
    <row r="72" spans="2:226" s="1" customFormat="1" ht="26.25" customHeight="1">
      <c r="B72" s="309" t="s">
        <v>1442</v>
      </c>
      <c r="C72" s="49">
        <v>31</v>
      </c>
      <c r="D72" s="49">
        <f>31-31</f>
        <v>0</v>
      </c>
      <c r="E72" s="69" t="s">
        <v>1443</v>
      </c>
      <c r="F72" s="51" t="s">
        <v>1358</v>
      </c>
      <c r="G72" s="52"/>
      <c r="H72" s="70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</row>
    <row r="73" spans="2:226" s="1" customFormat="1" ht="26.25" customHeight="1">
      <c r="B73" s="309"/>
      <c r="C73" s="49">
        <v>10</v>
      </c>
      <c r="D73" s="49">
        <f>10-10</f>
        <v>0</v>
      </c>
      <c r="E73" s="69" t="s">
        <v>1444</v>
      </c>
      <c r="F73" s="51" t="s">
        <v>1358</v>
      </c>
      <c r="G73" s="52"/>
      <c r="H73" s="70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</row>
    <row r="74" spans="2:226" s="1" customFormat="1" ht="26.25" customHeight="1">
      <c r="B74" s="309"/>
      <c r="C74" s="49"/>
      <c r="D74" s="49">
        <f>78-78</f>
        <v>0</v>
      </c>
      <c r="E74" s="69" t="s">
        <v>1445</v>
      </c>
      <c r="F74" s="51" t="s">
        <v>1358</v>
      </c>
      <c r="G74" s="52"/>
      <c r="H74" s="70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</row>
    <row r="75" spans="2:226" s="1" customFormat="1" ht="26.25" customHeight="1">
      <c r="B75" s="309"/>
      <c r="C75" s="49">
        <v>20</v>
      </c>
      <c r="D75" s="49">
        <f>20-20</f>
        <v>0</v>
      </c>
      <c r="E75" s="69" t="s">
        <v>1446</v>
      </c>
      <c r="F75" s="51" t="s">
        <v>1358</v>
      </c>
      <c r="G75" s="52"/>
      <c r="H75" s="70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</row>
    <row r="76" spans="2:226" s="2" customFormat="1" ht="30" customHeight="1">
      <c r="B76" s="71" t="s">
        <v>1447</v>
      </c>
      <c r="C76" s="68">
        <v>70</v>
      </c>
      <c r="D76" s="49">
        <v>117</v>
      </c>
      <c r="E76" s="69" t="s">
        <v>1448</v>
      </c>
      <c r="F76" s="51" t="s">
        <v>1358</v>
      </c>
      <c r="G76" s="52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</row>
    <row r="77" spans="2:226" s="1" customFormat="1" ht="26.25" customHeight="1">
      <c r="B77" s="72" t="s">
        <v>1449</v>
      </c>
      <c r="C77" s="73">
        <v>5</v>
      </c>
      <c r="D77" s="49">
        <v>5</v>
      </c>
      <c r="E77" s="72" t="s">
        <v>1450</v>
      </c>
      <c r="F77" s="51" t="s">
        <v>1358</v>
      </c>
      <c r="G77" s="52"/>
      <c r="H77" s="33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</row>
    <row r="78" spans="2:226" s="1" customFormat="1" ht="13.5" customHeight="1">
      <c r="B78" s="316" t="s">
        <v>1440</v>
      </c>
      <c r="C78" s="304">
        <v>61</v>
      </c>
      <c r="D78" s="304">
        <f>31+30-30</f>
        <v>31</v>
      </c>
      <c r="E78" s="302" t="s">
        <v>1451</v>
      </c>
      <c r="F78" s="303" t="s">
        <v>1358</v>
      </c>
      <c r="G78" s="74"/>
      <c r="H78" s="20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</row>
    <row r="79" spans="2:226" s="1" customFormat="1" ht="13.5" customHeight="1">
      <c r="B79" s="316"/>
      <c r="C79" s="304"/>
      <c r="D79" s="304"/>
      <c r="E79" s="302"/>
      <c r="F79" s="303"/>
      <c r="G79" s="74"/>
      <c r="H79" s="20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</row>
    <row r="80" spans="2:226" s="1" customFormat="1" ht="26.25" customHeight="1">
      <c r="B80" s="30" t="s">
        <v>1452</v>
      </c>
      <c r="C80" s="31">
        <f>SUM(C81:C129)</f>
        <v>6456</v>
      </c>
      <c r="D80" s="31">
        <f>SUM(D81:D129)</f>
        <v>7203.2</v>
      </c>
      <c r="E80" s="45"/>
      <c r="F80" s="30"/>
      <c r="G80" s="32"/>
      <c r="H80" s="33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</row>
    <row r="81" spans="2:210" s="1" customFormat="1" ht="26.25" customHeight="1">
      <c r="B81" s="50" t="s">
        <v>1453</v>
      </c>
      <c r="C81" s="68">
        <v>350</v>
      </c>
      <c r="D81" s="68">
        <v>300</v>
      </c>
      <c r="E81" s="50" t="s">
        <v>1454</v>
      </c>
      <c r="F81" s="51"/>
      <c r="G81" s="52"/>
      <c r="H81" s="33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</row>
    <row r="82" spans="2:210" s="1" customFormat="1" ht="26.25" customHeight="1">
      <c r="B82" s="309" t="s">
        <v>1455</v>
      </c>
      <c r="C82" s="304">
        <v>500</v>
      </c>
      <c r="D82" s="68">
        <v>200</v>
      </c>
      <c r="E82" s="50" t="s">
        <v>1456</v>
      </c>
      <c r="F82" s="51"/>
      <c r="G82" s="52"/>
      <c r="H82" s="33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</row>
    <row r="83" spans="2:210" s="1" customFormat="1" ht="27" customHeight="1">
      <c r="B83" s="309"/>
      <c r="C83" s="304"/>
      <c r="D83" s="68">
        <v>300</v>
      </c>
      <c r="E83" s="50" t="s">
        <v>1457</v>
      </c>
      <c r="F83" s="51"/>
      <c r="G83" s="52"/>
      <c r="H83" s="33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</row>
    <row r="84" spans="2:210" s="1" customFormat="1" ht="26.25" customHeight="1">
      <c r="B84" s="50" t="s">
        <v>1458</v>
      </c>
      <c r="C84" s="68"/>
      <c r="D84" s="68">
        <v>150</v>
      </c>
      <c r="E84" s="50" t="s">
        <v>1459</v>
      </c>
      <c r="F84" s="51"/>
      <c r="G84" s="52"/>
      <c r="H84" s="33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</row>
    <row r="85" spans="2:210" s="1" customFormat="1" ht="33.75" customHeight="1">
      <c r="B85" s="50" t="s">
        <v>1460</v>
      </c>
      <c r="C85" s="68">
        <v>170</v>
      </c>
      <c r="D85" s="68">
        <v>150</v>
      </c>
      <c r="E85" s="75" t="s">
        <v>1461</v>
      </c>
      <c r="F85" s="51"/>
      <c r="G85" s="52"/>
      <c r="H85" s="33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</row>
    <row r="86" spans="2:210" s="1" customFormat="1" ht="26.25" customHeight="1">
      <c r="B86" s="50" t="s">
        <v>1462</v>
      </c>
      <c r="C86" s="68">
        <v>110</v>
      </c>
      <c r="D86" s="68">
        <v>100</v>
      </c>
      <c r="E86" s="50" t="s">
        <v>1463</v>
      </c>
      <c r="F86" s="51"/>
      <c r="G86" s="52"/>
      <c r="H86" s="33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</row>
    <row r="87" spans="2:210" s="1" customFormat="1" ht="71.25" customHeight="1">
      <c r="B87" s="309" t="s">
        <v>1464</v>
      </c>
      <c r="C87" s="304">
        <v>1295</v>
      </c>
      <c r="D87" s="76">
        <v>200</v>
      </c>
      <c r="E87" s="50" t="s">
        <v>1465</v>
      </c>
      <c r="F87" s="51"/>
      <c r="G87" s="52"/>
      <c r="H87" s="33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</row>
    <row r="88" spans="2:210" s="1" customFormat="1" ht="26.25" customHeight="1">
      <c r="B88" s="309"/>
      <c r="C88" s="304"/>
      <c r="D88" s="68">
        <v>1100</v>
      </c>
      <c r="E88" s="35" t="s">
        <v>1466</v>
      </c>
      <c r="F88" s="51"/>
      <c r="G88" s="52"/>
      <c r="H88" s="33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</row>
    <row r="89" spans="2:210" s="1" customFormat="1" ht="26.25" customHeight="1">
      <c r="B89" s="309"/>
      <c r="C89" s="304"/>
      <c r="D89" s="68">
        <v>100</v>
      </c>
      <c r="E89" s="50" t="s">
        <v>1467</v>
      </c>
      <c r="F89" s="51"/>
      <c r="G89" s="52"/>
      <c r="H89" s="33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</row>
    <row r="90" spans="2:210" s="1" customFormat="1" ht="111.75" customHeight="1">
      <c r="B90" s="313" t="s">
        <v>1468</v>
      </c>
      <c r="C90" s="77">
        <f>414.09+30+10+3.91</f>
        <v>458</v>
      </c>
      <c r="D90" s="78">
        <v>241.8</v>
      </c>
      <c r="E90" s="35" t="s">
        <v>1469</v>
      </c>
      <c r="F90" s="51"/>
      <c r="G90" s="52"/>
      <c r="H90" s="33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</row>
    <row r="91" spans="2:210" s="1" customFormat="1" ht="82.5" customHeight="1">
      <c r="B91" s="313"/>
      <c r="C91" s="77"/>
      <c r="D91" s="34">
        <v>200</v>
      </c>
      <c r="E91" s="35" t="s">
        <v>1470</v>
      </c>
      <c r="F91" s="51"/>
      <c r="G91" s="52"/>
      <c r="H91" s="33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</row>
    <row r="92" spans="2:210" s="1" customFormat="1" ht="26.25" customHeight="1">
      <c r="B92" s="309" t="s">
        <v>1471</v>
      </c>
      <c r="C92" s="304">
        <v>233</v>
      </c>
      <c r="D92" s="68">
        <v>60</v>
      </c>
      <c r="E92" s="79" t="s">
        <v>1472</v>
      </c>
      <c r="F92" s="80" t="s">
        <v>1473</v>
      </c>
      <c r="G92" s="81"/>
      <c r="H92" s="33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</row>
    <row r="93" spans="2:210" s="1" customFormat="1" ht="54.75" customHeight="1">
      <c r="B93" s="309"/>
      <c r="C93" s="304"/>
      <c r="D93" s="68">
        <v>150</v>
      </c>
      <c r="E93" s="50" t="s">
        <v>1474</v>
      </c>
      <c r="F93" s="51"/>
      <c r="G93" s="52"/>
      <c r="H93" s="33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</row>
    <row r="94" spans="2:210" s="1" customFormat="1" ht="23.25" customHeight="1">
      <c r="B94" s="50" t="s">
        <v>1475</v>
      </c>
      <c r="C94" s="68">
        <v>220</v>
      </c>
      <c r="D94" s="68">
        <v>500</v>
      </c>
      <c r="E94" s="50" t="s">
        <v>1476</v>
      </c>
      <c r="F94" s="51"/>
      <c r="G94" s="52"/>
      <c r="H94" s="33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</row>
    <row r="95" spans="2:210" s="1" customFormat="1" ht="26.25" customHeight="1">
      <c r="B95" s="314" t="s">
        <v>1477</v>
      </c>
      <c r="C95" s="304">
        <v>69</v>
      </c>
      <c r="D95" s="68">
        <v>9</v>
      </c>
      <c r="E95" s="50" t="s">
        <v>1478</v>
      </c>
      <c r="F95" s="51"/>
      <c r="G95" s="52"/>
      <c r="H95" s="33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</row>
    <row r="96" spans="2:210" s="1" customFormat="1" ht="26.25" customHeight="1">
      <c r="B96" s="314"/>
      <c r="C96" s="304"/>
      <c r="D96" s="68">
        <v>60</v>
      </c>
      <c r="E96" s="50" t="s">
        <v>1479</v>
      </c>
      <c r="F96" s="51"/>
      <c r="G96" s="52"/>
      <c r="H96" s="33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</row>
    <row r="97" spans="1:210" s="1" customFormat="1" ht="26.25" customHeight="1">
      <c r="B97" s="72" t="s">
        <v>1449</v>
      </c>
      <c r="C97" s="68">
        <v>20</v>
      </c>
      <c r="D97" s="68">
        <v>20</v>
      </c>
      <c r="E97" s="50" t="s">
        <v>1480</v>
      </c>
      <c r="F97" s="51"/>
      <c r="G97" s="52"/>
      <c r="H97" s="33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</row>
    <row r="98" spans="1:210" s="1" customFormat="1" ht="26.25" customHeight="1">
      <c r="B98" s="309" t="s">
        <v>1481</v>
      </c>
      <c r="C98" s="304">
        <v>113</v>
      </c>
      <c r="D98" s="68">
        <v>96</v>
      </c>
      <c r="E98" s="50" t="s">
        <v>1482</v>
      </c>
      <c r="F98" s="51"/>
      <c r="G98" s="52"/>
      <c r="H98" s="33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</row>
    <row r="99" spans="1:210" s="1" customFormat="1" ht="26.25" customHeight="1">
      <c r="B99" s="309"/>
      <c r="C99" s="304"/>
      <c r="D99" s="68">
        <v>5</v>
      </c>
      <c r="E99" s="50" t="s">
        <v>1483</v>
      </c>
      <c r="F99" s="51"/>
      <c r="G99" s="52"/>
      <c r="H99" s="33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</row>
    <row r="100" spans="1:210" s="1" customFormat="1" ht="26.25" customHeight="1">
      <c r="B100" s="309"/>
      <c r="C100" s="304"/>
      <c r="D100" s="68">
        <v>7</v>
      </c>
      <c r="E100" s="50" t="s">
        <v>1484</v>
      </c>
      <c r="F100" s="51"/>
      <c r="G100" s="52"/>
      <c r="H100" s="33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</row>
    <row r="101" spans="1:210" s="1" customFormat="1" ht="26.25" customHeight="1">
      <c r="B101" s="315" t="s">
        <v>1485</v>
      </c>
      <c r="C101" s="305">
        <v>122</v>
      </c>
      <c r="D101" s="68">
        <v>38</v>
      </c>
      <c r="E101" s="50" t="s">
        <v>1486</v>
      </c>
      <c r="F101" s="51"/>
      <c r="G101" s="52"/>
      <c r="H101" s="33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</row>
    <row r="102" spans="1:210" s="1" customFormat="1" ht="26.25" customHeight="1">
      <c r="B102" s="315"/>
      <c r="C102" s="305"/>
      <c r="D102" s="34">
        <v>20</v>
      </c>
      <c r="E102" s="35" t="s">
        <v>1487</v>
      </c>
      <c r="F102" s="51"/>
      <c r="G102" s="52"/>
      <c r="H102" s="33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</row>
    <row r="103" spans="1:210" s="1" customFormat="1" ht="26.25" customHeight="1">
      <c r="B103" s="315"/>
      <c r="C103" s="305"/>
      <c r="D103" s="34">
        <v>64</v>
      </c>
      <c r="E103" s="35" t="s">
        <v>1488</v>
      </c>
      <c r="F103" s="51"/>
      <c r="G103" s="52"/>
      <c r="H103" s="33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</row>
    <row r="104" spans="1:210" s="1" customFormat="1" ht="26.25" customHeight="1">
      <c r="B104" s="35" t="s">
        <v>1489</v>
      </c>
      <c r="C104" s="34">
        <v>30</v>
      </c>
      <c r="D104" s="34">
        <v>20</v>
      </c>
      <c r="E104" s="35" t="s">
        <v>1490</v>
      </c>
      <c r="F104" s="51"/>
      <c r="G104" s="52"/>
      <c r="H104" s="33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</row>
    <row r="105" spans="1:210" s="1" customFormat="1" ht="26.25" customHeight="1">
      <c r="B105" s="308" t="s">
        <v>1491</v>
      </c>
      <c r="C105" s="307">
        <f>519.72+0.28</f>
        <v>520</v>
      </c>
      <c r="D105" s="67">
        <v>30</v>
      </c>
      <c r="E105" s="66" t="s">
        <v>1492</v>
      </c>
      <c r="F105" s="51"/>
      <c r="G105" s="52"/>
      <c r="H105" s="33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</row>
    <row r="106" spans="1:210" s="1" customFormat="1" ht="26.25" customHeight="1">
      <c r="B106" s="308"/>
      <c r="C106" s="307"/>
      <c r="D106" s="67">
        <v>262</v>
      </c>
      <c r="E106" s="66" t="s">
        <v>1493</v>
      </c>
      <c r="F106" s="51"/>
      <c r="G106" s="52"/>
      <c r="H106" s="33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</row>
    <row r="107" spans="1:210" s="1" customFormat="1" ht="26.25" customHeight="1">
      <c r="A107" s="2"/>
      <c r="B107" s="308"/>
      <c r="C107" s="307"/>
      <c r="D107" s="67">
        <v>106</v>
      </c>
      <c r="E107" s="66" t="s">
        <v>1494</v>
      </c>
      <c r="F107" s="54"/>
      <c r="G107" s="55"/>
      <c r="H107" s="33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</row>
    <row r="108" spans="1:210" s="1" customFormat="1" ht="26.25" customHeight="1">
      <c r="B108" s="308"/>
      <c r="C108" s="307"/>
      <c r="D108" s="67">
        <v>25</v>
      </c>
      <c r="E108" s="69" t="s">
        <v>1495</v>
      </c>
      <c r="F108" s="51"/>
      <c r="G108" s="52"/>
      <c r="H108" s="33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</row>
    <row r="109" spans="1:210" s="1" customFormat="1" ht="26.25" customHeight="1">
      <c r="B109" s="308"/>
      <c r="C109" s="307"/>
      <c r="D109" s="67">
        <v>22</v>
      </c>
      <c r="E109" s="69" t="s">
        <v>1496</v>
      </c>
      <c r="F109" s="51"/>
      <c r="G109" s="52"/>
      <c r="H109" s="33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</row>
    <row r="110" spans="1:210" s="1" customFormat="1" ht="26.25" customHeight="1">
      <c r="B110" s="308"/>
      <c r="C110" s="307"/>
      <c r="D110" s="67">
        <v>74.400000000000006</v>
      </c>
      <c r="E110" s="69" t="s">
        <v>1497</v>
      </c>
      <c r="F110" s="51"/>
      <c r="G110" s="52"/>
      <c r="H110" s="33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</row>
    <row r="111" spans="1:210" s="2" customFormat="1" ht="26.25" customHeight="1">
      <c r="B111" s="82" t="s">
        <v>1498</v>
      </c>
      <c r="C111" s="53">
        <v>788</v>
      </c>
      <c r="D111" s="53">
        <v>760</v>
      </c>
      <c r="E111" s="83" t="s">
        <v>1499</v>
      </c>
      <c r="F111" s="54"/>
      <c r="G111" s="55"/>
      <c r="H111" s="33"/>
      <c r="I111" s="33"/>
      <c r="J111" s="33" t="s">
        <v>1500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</row>
    <row r="112" spans="1:210" s="1" customFormat="1" ht="26.25" customHeight="1">
      <c r="B112" s="50" t="s">
        <v>1501</v>
      </c>
      <c r="C112" s="68">
        <v>260</v>
      </c>
      <c r="D112" s="49">
        <v>240</v>
      </c>
      <c r="E112" s="50" t="s">
        <v>1502</v>
      </c>
      <c r="F112" s="36"/>
      <c r="G112" s="37"/>
      <c r="H112" s="33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</row>
    <row r="113" spans="2:210" s="1" customFormat="1" ht="21" customHeight="1">
      <c r="B113" s="50" t="s">
        <v>1503</v>
      </c>
      <c r="C113" s="68">
        <v>260</v>
      </c>
      <c r="D113" s="49">
        <v>240</v>
      </c>
      <c r="E113" s="50" t="s">
        <v>1480</v>
      </c>
      <c r="F113" s="36"/>
      <c r="G113" s="37"/>
      <c r="H113" s="33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</row>
    <row r="114" spans="2:210" s="1" customFormat="1" ht="27">
      <c r="B114" s="66" t="s">
        <v>1504</v>
      </c>
      <c r="C114" s="67">
        <f>160+100</f>
        <v>260</v>
      </c>
      <c r="D114" s="49">
        <v>240</v>
      </c>
      <c r="E114" s="69" t="s">
        <v>1505</v>
      </c>
      <c r="F114" s="51"/>
      <c r="G114" s="52"/>
      <c r="H114" s="33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</row>
    <row r="115" spans="2:210" s="1" customFormat="1" ht="21.75" customHeight="1">
      <c r="B115" s="35" t="s">
        <v>1506</v>
      </c>
      <c r="C115" s="34">
        <v>120</v>
      </c>
      <c r="D115" s="49">
        <v>120</v>
      </c>
      <c r="E115" s="50" t="s">
        <v>1507</v>
      </c>
      <c r="F115" s="51"/>
      <c r="G115" s="52"/>
      <c r="H115" s="33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</row>
    <row r="116" spans="2:210" s="1" customFormat="1" ht="26.25" customHeight="1">
      <c r="B116" s="50" t="s">
        <v>1508</v>
      </c>
      <c r="C116" s="68">
        <v>100</v>
      </c>
      <c r="D116" s="49">
        <v>100</v>
      </c>
      <c r="E116" s="50" t="s">
        <v>1509</v>
      </c>
      <c r="F116" s="51"/>
      <c r="G116" s="52"/>
      <c r="H116" s="20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</row>
    <row r="117" spans="2:210" s="1" customFormat="1" ht="33.75" customHeight="1">
      <c r="B117" s="309" t="s">
        <v>1510</v>
      </c>
      <c r="C117" s="306">
        <v>90</v>
      </c>
      <c r="D117" s="306">
        <v>80</v>
      </c>
      <c r="E117" s="69" t="s">
        <v>1511</v>
      </c>
      <c r="F117" s="51"/>
      <c r="G117" s="52"/>
      <c r="H117" s="20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</row>
    <row r="118" spans="2:210" s="1" customFormat="1" ht="47.25" customHeight="1">
      <c r="B118" s="309"/>
      <c r="C118" s="306"/>
      <c r="D118" s="306"/>
      <c r="E118" s="69" t="s">
        <v>1512</v>
      </c>
      <c r="F118" s="51"/>
      <c r="G118" s="52"/>
      <c r="H118" s="33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</row>
    <row r="119" spans="2:210" s="1" customFormat="1" ht="26.25" customHeight="1">
      <c r="B119" s="66" t="s">
        <v>1513</v>
      </c>
      <c r="C119" s="67">
        <v>80</v>
      </c>
      <c r="D119" s="67">
        <v>80</v>
      </c>
      <c r="E119" s="66" t="s">
        <v>1514</v>
      </c>
      <c r="F119" s="51"/>
      <c r="G119" s="52"/>
      <c r="H119" s="33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</row>
    <row r="120" spans="2:210" s="1" customFormat="1" ht="26.25" customHeight="1">
      <c r="B120" s="302" t="s">
        <v>1515</v>
      </c>
      <c r="C120" s="307">
        <f>72+10</f>
        <v>82</v>
      </c>
      <c r="D120" s="67">
        <v>16</v>
      </c>
      <c r="E120" s="66" t="s">
        <v>1516</v>
      </c>
      <c r="F120" s="51"/>
      <c r="G120" s="52"/>
      <c r="H120" s="33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</row>
    <row r="121" spans="2:210" s="1" customFormat="1" ht="21.75" customHeight="1">
      <c r="B121" s="302"/>
      <c r="C121" s="307"/>
      <c r="D121" s="67">
        <v>33</v>
      </c>
      <c r="E121" s="66" t="s">
        <v>1517</v>
      </c>
      <c r="F121" s="51"/>
      <c r="G121" s="52"/>
      <c r="H121" s="33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</row>
    <row r="122" spans="2:210" s="1" customFormat="1" ht="95.25" customHeight="1">
      <c r="B122" s="302"/>
      <c r="C122" s="67"/>
      <c r="D122" s="67">
        <v>471</v>
      </c>
      <c r="E122" s="66" t="s">
        <v>1518</v>
      </c>
      <c r="F122" s="51" t="s">
        <v>1519</v>
      </c>
      <c r="G122" s="52"/>
      <c r="H122" s="33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</row>
    <row r="123" spans="2:210" s="1" customFormat="1" ht="26.25" customHeight="1">
      <c r="B123" s="309" t="s">
        <v>1520</v>
      </c>
      <c r="C123" s="304">
        <v>68</v>
      </c>
      <c r="D123" s="68">
        <v>50</v>
      </c>
      <c r="E123" s="50" t="s">
        <v>1521</v>
      </c>
      <c r="F123" s="84"/>
      <c r="G123" s="85"/>
      <c r="H123" s="33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</row>
    <row r="124" spans="2:210" s="1" customFormat="1" ht="26.25" customHeight="1">
      <c r="B124" s="309"/>
      <c r="C124" s="304"/>
      <c r="D124" s="68">
        <v>15</v>
      </c>
      <c r="E124" s="69" t="s">
        <v>1522</v>
      </c>
      <c r="F124" s="84"/>
      <c r="G124" s="85"/>
      <c r="H124" s="33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</row>
    <row r="125" spans="2:210" s="1" customFormat="1" ht="26.25" customHeight="1">
      <c r="B125" s="50" t="s">
        <v>1523</v>
      </c>
      <c r="C125" s="68">
        <v>50</v>
      </c>
      <c r="D125" s="68">
        <v>50</v>
      </c>
      <c r="E125" s="50" t="s">
        <v>1524</v>
      </c>
      <c r="F125" s="51"/>
      <c r="G125" s="52"/>
      <c r="H125" s="33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</row>
    <row r="126" spans="2:210" s="1" customFormat="1" ht="26.25" customHeight="1">
      <c r="B126" s="50" t="s">
        <v>1525</v>
      </c>
      <c r="C126" s="68">
        <v>40</v>
      </c>
      <c r="D126" s="68">
        <v>40</v>
      </c>
      <c r="E126" s="50" t="s">
        <v>1526</v>
      </c>
      <c r="F126" s="84"/>
      <c r="G126" s="85"/>
      <c r="H126" s="70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</row>
    <row r="127" spans="2:210" s="1" customFormat="1" ht="58.5" customHeight="1">
      <c r="B127" s="50" t="s">
        <v>1527</v>
      </c>
      <c r="C127" s="68">
        <v>17</v>
      </c>
      <c r="D127" s="68">
        <v>17</v>
      </c>
      <c r="E127" s="50" t="s">
        <v>1528</v>
      </c>
      <c r="F127" s="51"/>
      <c r="G127" s="52"/>
      <c r="H127" s="70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</row>
    <row r="128" spans="2:210" s="1" customFormat="1" ht="32.25" customHeight="1">
      <c r="B128" s="35" t="s">
        <v>1529</v>
      </c>
      <c r="C128" s="34">
        <f>6+5</f>
        <v>11</v>
      </c>
      <c r="D128" s="34">
        <v>11</v>
      </c>
      <c r="E128" s="35" t="s">
        <v>1530</v>
      </c>
      <c r="F128" s="51"/>
      <c r="G128" s="52"/>
      <c r="H128" s="33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</row>
    <row r="129" spans="1:210" s="1" customFormat="1" ht="39" customHeight="1">
      <c r="B129" s="50" t="s">
        <v>1531</v>
      </c>
      <c r="C129" s="87">
        <v>20</v>
      </c>
      <c r="D129" s="49">
        <v>30</v>
      </c>
      <c r="E129" s="50" t="s">
        <v>1532</v>
      </c>
      <c r="F129" s="51"/>
      <c r="G129" s="52"/>
      <c r="H129" s="33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</row>
    <row r="130" spans="1:210" s="1" customFormat="1" ht="26.25" customHeight="1">
      <c r="B130" s="30" t="s">
        <v>1533</v>
      </c>
      <c r="C130" s="31">
        <f>SUM(C132:C150)</f>
        <v>21320</v>
      </c>
      <c r="D130" s="31">
        <f>SUM(D131:D151)</f>
        <v>68537.3</v>
      </c>
      <c r="E130" s="30"/>
      <c r="F130" s="30"/>
      <c r="G130" s="32"/>
      <c r="H130" s="33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</row>
    <row r="131" spans="1:210" s="1" customFormat="1" ht="36.75" customHeight="1">
      <c r="B131" s="35" t="s">
        <v>1534</v>
      </c>
      <c r="C131" s="35"/>
      <c r="D131" s="49">
        <f>20000+348+2000</f>
        <v>22348</v>
      </c>
      <c r="E131" s="35" t="s">
        <v>1535</v>
      </c>
      <c r="F131" s="35" t="s">
        <v>1536</v>
      </c>
      <c r="G131" s="88">
        <v>20348</v>
      </c>
      <c r="H131" s="33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</row>
    <row r="132" spans="1:210" s="1" customFormat="1" ht="41.25" customHeight="1">
      <c r="B132" s="35" t="s">
        <v>1537</v>
      </c>
      <c r="C132" s="49">
        <f>4500-1600</f>
        <v>2900</v>
      </c>
      <c r="D132" s="49">
        <v>1500</v>
      </c>
      <c r="E132" s="50" t="s">
        <v>1538</v>
      </c>
      <c r="F132" s="36"/>
      <c r="G132" s="37"/>
      <c r="H132" s="33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</row>
    <row r="133" spans="1:210" s="1" customFormat="1" ht="26.25" customHeight="1">
      <c r="B133" s="35" t="s">
        <v>1539</v>
      </c>
      <c r="C133" s="49">
        <v>3000</v>
      </c>
      <c r="D133" s="49">
        <v>3000</v>
      </c>
      <c r="E133" s="50" t="s">
        <v>1540</v>
      </c>
      <c r="F133" s="36"/>
      <c r="G133" s="37"/>
      <c r="H133" s="33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</row>
    <row r="134" spans="1:210" s="1" customFormat="1" ht="39.75" customHeight="1">
      <c r="B134" s="35" t="s">
        <v>1541</v>
      </c>
      <c r="C134" s="49">
        <v>2300</v>
      </c>
      <c r="D134" s="49">
        <v>3000</v>
      </c>
      <c r="E134" s="69" t="s">
        <v>54</v>
      </c>
      <c r="F134" s="36"/>
      <c r="G134" s="37"/>
      <c r="H134" s="20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</row>
    <row r="135" spans="1:210" s="1" customFormat="1" ht="26.25" customHeight="1">
      <c r="B135" s="35" t="s">
        <v>1542</v>
      </c>
      <c r="C135" s="49">
        <v>2000</v>
      </c>
      <c r="D135" s="49">
        <v>1000</v>
      </c>
      <c r="E135" s="50"/>
      <c r="F135" s="36"/>
      <c r="G135" s="37"/>
      <c r="H135" s="20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</row>
    <row r="136" spans="1:210" s="1" customFormat="1" ht="69.75" customHeight="1">
      <c r="B136" s="35" t="s">
        <v>1543</v>
      </c>
      <c r="C136" s="49">
        <f>2000+1600</f>
        <v>3600</v>
      </c>
      <c r="D136" s="49">
        <v>20000</v>
      </c>
      <c r="E136" s="50"/>
      <c r="F136" s="35" t="s">
        <v>1544</v>
      </c>
      <c r="G136" s="88">
        <v>3833</v>
      </c>
      <c r="H136" s="20"/>
      <c r="I136" s="56"/>
      <c r="J136" s="56"/>
      <c r="K136" s="56" t="s">
        <v>1545</v>
      </c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</row>
    <row r="137" spans="1:210" s="1" customFormat="1" ht="35.25" customHeight="1">
      <c r="B137" s="35" t="s">
        <v>1546</v>
      </c>
      <c r="C137" s="49">
        <v>1200</v>
      </c>
      <c r="D137" s="49">
        <v>1000</v>
      </c>
      <c r="E137" s="50"/>
      <c r="F137" s="36"/>
      <c r="G137" s="37"/>
      <c r="H137" s="20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</row>
    <row r="138" spans="1:210" s="1" customFormat="1" ht="35.25" customHeight="1">
      <c r="A138" s="2"/>
      <c r="B138" s="39" t="s">
        <v>1547</v>
      </c>
      <c r="C138" s="53">
        <v>1500</v>
      </c>
      <c r="D138" s="53">
        <v>1000</v>
      </c>
      <c r="E138" s="89"/>
      <c r="F138" s="28"/>
      <c r="G138" s="29"/>
      <c r="H138" s="20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</row>
    <row r="139" spans="1:210" s="1" customFormat="1" ht="51" customHeight="1">
      <c r="B139" s="310" t="s">
        <v>1548</v>
      </c>
      <c r="C139" s="49">
        <f>850-30</f>
        <v>820</v>
      </c>
      <c r="D139" s="299">
        <f>2000+3385+1800+1572.3+752</f>
        <v>9509.2999999999993</v>
      </c>
      <c r="E139" s="50" t="s">
        <v>1549</v>
      </c>
      <c r="F139" s="36"/>
      <c r="G139" s="37"/>
      <c r="H139" s="20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</row>
    <row r="140" spans="1:210" s="1" customFormat="1" ht="38.25" customHeight="1">
      <c r="B140" s="311"/>
      <c r="C140" s="49"/>
      <c r="D140" s="300"/>
      <c r="E140" s="50" t="s">
        <v>1550</v>
      </c>
      <c r="F140" s="36"/>
      <c r="G140" s="37"/>
      <c r="H140" s="20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</row>
    <row r="141" spans="1:210" s="1" customFormat="1" ht="38.25" customHeight="1">
      <c r="B141" s="311"/>
      <c r="C141" s="49"/>
      <c r="D141" s="300"/>
      <c r="E141" s="50" t="s">
        <v>1551</v>
      </c>
      <c r="F141" s="36"/>
      <c r="G141" s="37"/>
      <c r="H141" s="20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</row>
    <row r="142" spans="1:210" s="1" customFormat="1" ht="49.5" customHeight="1">
      <c r="B142" s="312"/>
      <c r="C142" s="49"/>
      <c r="D142" s="301"/>
      <c r="E142" s="50" t="s">
        <v>1552</v>
      </c>
      <c r="F142" s="36"/>
      <c r="G142" s="37"/>
      <c r="H142" s="20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</row>
    <row r="143" spans="1:210" s="1" customFormat="1" ht="43.5" customHeight="1">
      <c r="B143" s="35" t="s">
        <v>1553</v>
      </c>
      <c r="C143" s="49">
        <v>1000</v>
      </c>
      <c r="D143" s="49">
        <v>1000</v>
      </c>
      <c r="E143" s="50"/>
      <c r="F143" s="36"/>
      <c r="G143" s="37"/>
      <c r="H143" s="20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</row>
    <row r="144" spans="1:210" s="1" customFormat="1" ht="38.25" customHeight="1">
      <c r="B144" s="35" t="s">
        <v>1554</v>
      </c>
      <c r="C144" s="49">
        <v>600</v>
      </c>
      <c r="D144" s="49">
        <f>600+270</f>
        <v>870</v>
      </c>
      <c r="E144" s="90" t="s">
        <v>1555</v>
      </c>
      <c r="F144" s="36"/>
      <c r="G144" s="37"/>
      <c r="H144" s="20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</row>
    <row r="145" spans="1:226" s="2" customFormat="1" ht="26.25" customHeight="1">
      <c r="A145" s="1"/>
      <c r="B145" s="35" t="s">
        <v>1556</v>
      </c>
      <c r="C145" s="49">
        <v>500</v>
      </c>
      <c r="D145" s="49">
        <v>600</v>
      </c>
      <c r="E145" s="50"/>
      <c r="F145" s="36"/>
      <c r="G145" s="37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R145" s="60"/>
    </row>
    <row r="146" spans="1:226" s="1" customFormat="1" ht="120" customHeight="1">
      <c r="B146" s="35" t="s">
        <v>1557</v>
      </c>
      <c r="C146" s="49">
        <v>600</v>
      </c>
      <c r="D146" s="49">
        <v>1500</v>
      </c>
      <c r="E146" s="66" t="s">
        <v>1558</v>
      </c>
      <c r="F146" s="36"/>
      <c r="G146" s="37"/>
      <c r="H146" s="20"/>
      <c r="I146" s="56"/>
      <c r="J146" s="56"/>
      <c r="K146" s="6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</row>
    <row r="147" spans="1:226" s="1" customFormat="1" ht="20.25" customHeight="1">
      <c r="B147" s="35" t="s">
        <v>1202</v>
      </c>
      <c r="C147" s="49">
        <v>600</v>
      </c>
      <c r="D147" s="49">
        <v>540</v>
      </c>
      <c r="E147" s="50"/>
      <c r="F147" s="36"/>
      <c r="G147" s="37"/>
      <c r="H147" s="20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</row>
    <row r="148" spans="1:226" s="1" customFormat="1" ht="26.25" customHeight="1">
      <c r="B148" s="35" t="s">
        <v>1559</v>
      </c>
      <c r="C148" s="49">
        <v>300</v>
      </c>
      <c r="D148" s="49">
        <v>270</v>
      </c>
      <c r="E148" s="50"/>
      <c r="F148" s="36"/>
      <c r="G148" s="37"/>
      <c r="H148" s="20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</row>
    <row r="149" spans="1:226" s="1" customFormat="1" ht="26.25" customHeight="1">
      <c r="B149" s="35" t="s">
        <v>1560</v>
      </c>
      <c r="C149" s="49">
        <v>200</v>
      </c>
      <c r="D149" s="49">
        <v>200</v>
      </c>
      <c r="E149" s="50"/>
      <c r="F149" s="36"/>
      <c r="G149" s="37"/>
      <c r="H149" s="20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</row>
    <row r="150" spans="1:226" s="1" customFormat="1" ht="24.75" customHeight="1">
      <c r="B150" s="35" t="s">
        <v>1561</v>
      </c>
      <c r="C150" s="49">
        <v>200</v>
      </c>
      <c r="D150" s="49">
        <v>200</v>
      </c>
      <c r="E150" s="50" t="s">
        <v>1562</v>
      </c>
      <c r="F150" s="36"/>
      <c r="G150" s="37"/>
      <c r="H150" s="20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</row>
    <row r="151" spans="1:226" s="1" customFormat="1" ht="26.25" customHeight="1">
      <c r="B151" s="91" t="s">
        <v>1563</v>
      </c>
      <c r="C151" s="92"/>
      <c r="D151" s="92">
        <v>1000</v>
      </c>
      <c r="E151" s="91"/>
      <c r="F151" s="93"/>
      <c r="G151" s="94"/>
      <c r="H151" s="20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</row>
    <row r="152" spans="1:226" s="1" customFormat="1" ht="26.25" customHeight="1">
      <c r="A152" s="3"/>
      <c r="B152" s="4"/>
      <c r="C152" s="5"/>
      <c r="D152" s="5"/>
      <c r="E152" s="4"/>
      <c r="F152" s="6"/>
      <c r="G152" s="6"/>
      <c r="H152" s="20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</row>
    <row r="153" spans="1:226" s="1" customFormat="1" ht="26.25" customHeight="1">
      <c r="A153" s="3"/>
      <c r="B153" s="4"/>
      <c r="C153" s="5"/>
      <c r="D153" s="5"/>
      <c r="E153" s="4"/>
      <c r="F153" s="6"/>
      <c r="G153" s="6"/>
      <c r="H153" s="20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</row>
    <row r="154" spans="1:226" s="1" customFormat="1" ht="26.25" customHeight="1">
      <c r="A154" s="3"/>
      <c r="B154" s="4"/>
      <c r="C154" s="5"/>
      <c r="D154" s="5"/>
      <c r="E154" s="4"/>
      <c r="F154" s="6"/>
      <c r="G154" s="6"/>
      <c r="H154" s="20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</row>
    <row r="155" spans="1:226" s="1" customFormat="1" ht="13.5">
      <c r="A155" s="3"/>
      <c r="B155" s="4"/>
      <c r="C155" s="5"/>
      <c r="D155" s="5"/>
      <c r="E155" s="4"/>
      <c r="F155" s="6"/>
      <c r="G155" s="6"/>
      <c r="H155" s="2"/>
    </row>
  </sheetData>
  <mergeCells count="43">
    <mergeCell ref="B2:F2"/>
    <mergeCell ref="B3:C3"/>
    <mergeCell ref="E5:F5"/>
    <mergeCell ref="B7:B13"/>
    <mergeCell ref="B15:B24"/>
    <mergeCell ref="B25:B29"/>
    <mergeCell ref="B31:B33"/>
    <mergeCell ref="B37:B54"/>
    <mergeCell ref="B56:B57"/>
    <mergeCell ref="B58:B66"/>
    <mergeCell ref="B68:B69"/>
    <mergeCell ref="B72:B75"/>
    <mergeCell ref="B78:B79"/>
    <mergeCell ref="B82:B83"/>
    <mergeCell ref="B87:B89"/>
    <mergeCell ref="B123:B124"/>
    <mergeCell ref="B139:B142"/>
    <mergeCell ref="B90:B91"/>
    <mergeCell ref="B92:B93"/>
    <mergeCell ref="B95:B96"/>
    <mergeCell ref="B98:B100"/>
    <mergeCell ref="B101:B103"/>
    <mergeCell ref="C92:C93"/>
    <mergeCell ref="C95:C96"/>
    <mergeCell ref="B105:B110"/>
    <mergeCell ref="B117:B118"/>
    <mergeCell ref="B120:B122"/>
    <mergeCell ref="D139:D142"/>
    <mergeCell ref="E78:E79"/>
    <mergeCell ref="F78:F79"/>
    <mergeCell ref="C123:C124"/>
    <mergeCell ref="D56:D57"/>
    <mergeCell ref="D58:D60"/>
    <mergeCell ref="D78:D79"/>
    <mergeCell ref="D117:D118"/>
    <mergeCell ref="C98:C100"/>
    <mergeCell ref="C101:C103"/>
    <mergeCell ref="C105:C110"/>
    <mergeCell ref="C117:C118"/>
    <mergeCell ref="C120:C121"/>
    <mergeCell ref="C78:C79"/>
    <mergeCell ref="C82:C83"/>
    <mergeCell ref="C87:C89"/>
  </mergeCells>
  <phoneticPr fontId="42" type="noConversion"/>
  <pageMargins left="0.69930555555555596" right="0.69930555555555596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9" sqref="P19"/>
    </sheetView>
  </sheetViews>
  <sheetFormatPr defaultColWidth="9" defaultRowHeight="14.25"/>
  <sheetData/>
  <phoneticPr fontId="42" type="noConversion"/>
  <pageMargins left="0.69930555555555596" right="0.69930555555555596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2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78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J21" sqref="J21"/>
    </sheetView>
  </sheetViews>
  <sheetFormatPr defaultColWidth="9" defaultRowHeight="14.25"/>
  <cols>
    <col min="1" max="1" width="19.125" style="227" customWidth="1"/>
    <col min="2" max="2" width="10.625" style="227" customWidth="1"/>
    <col min="3" max="3" width="9.375" style="227" customWidth="1"/>
    <col min="4" max="4" width="8" style="227" customWidth="1"/>
    <col min="5" max="5" width="7.5" style="227" customWidth="1"/>
    <col min="6" max="6" width="10" style="227" customWidth="1"/>
    <col min="7" max="7" width="9.5" style="227" customWidth="1"/>
    <col min="8" max="16384" width="9" style="227"/>
  </cols>
  <sheetData>
    <row r="1" spans="1:232">
      <c r="A1" s="228"/>
      <c r="B1" s="228"/>
      <c r="C1" s="228"/>
      <c r="D1" s="228"/>
      <c r="E1" s="228"/>
      <c r="F1" s="228"/>
      <c r="G1" s="219" t="s">
        <v>15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</row>
    <row r="2" spans="1:232" ht="21.95" customHeight="1">
      <c r="A2" s="274" t="s">
        <v>16</v>
      </c>
      <c r="B2" s="274"/>
      <c r="C2" s="274"/>
      <c r="D2" s="274"/>
      <c r="E2" s="274"/>
      <c r="F2" s="274"/>
      <c r="G2" s="274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</row>
    <row r="3" spans="1:232" ht="17.100000000000001" customHeight="1">
      <c r="A3" s="275" t="s">
        <v>1</v>
      </c>
      <c r="B3" s="275"/>
      <c r="C3" s="275"/>
      <c r="D3" s="229"/>
      <c r="E3" s="229"/>
      <c r="F3" s="229"/>
      <c r="G3" s="230" t="s">
        <v>2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</row>
    <row r="4" spans="1:232" ht="27.95" customHeight="1">
      <c r="A4" s="231" t="s">
        <v>17</v>
      </c>
      <c r="B4" s="231" t="s">
        <v>18</v>
      </c>
      <c r="C4" s="232" t="s">
        <v>19</v>
      </c>
      <c r="D4" s="232" t="s">
        <v>20</v>
      </c>
      <c r="E4" s="232" t="s">
        <v>21</v>
      </c>
      <c r="F4" s="232" t="s">
        <v>22</v>
      </c>
      <c r="G4" s="233" t="s">
        <v>14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</row>
    <row r="5" spans="1:232" ht="20.100000000000001" customHeight="1">
      <c r="A5" s="235" t="s">
        <v>23</v>
      </c>
      <c r="B5" s="236">
        <v>88500</v>
      </c>
      <c r="C5" s="236">
        <v>24942</v>
      </c>
      <c r="D5" s="236">
        <v>8003</v>
      </c>
      <c r="E5" s="236">
        <v>55</v>
      </c>
      <c r="F5" s="236">
        <v>55500</v>
      </c>
      <c r="G5" s="237">
        <v>88500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</row>
    <row r="6" spans="1:232" ht="20.100000000000001" customHeight="1">
      <c r="A6" s="238" t="s">
        <v>24</v>
      </c>
      <c r="B6" s="239">
        <v>75000</v>
      </c>
      <c r="C6" s="239">
        <v>24942</v>
      </c>
      <c r="D6" s="239">
        <v>8003</v>
      </c>
      <c r="E6" s="239">
        <v>55</v>
      </c>
      <c r="F6" s="239">
        <f>SUM(F12:F28)+3050-D29</f>
        <v>42000</v>
      </c>
      <c r="G6" s="240">
        <f t="shared" ref="G6:G10" si="0">SUM(C6:F6)</f>
        <v>75000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</row>
    <row r="7" spans="1:232" ht="20.100000000000001" customHeight="1">
      <c r="A7" s="238" t="s">
        <v>25</v>
      </c>
      <c r="B7" s="239">
        <v>13500</v>
      </c>
      <c r="C7" s="239"/>
      <c r="D7" s="239"/>
      <c r="E7" s="239"/>
      <c r="F7" s="239">
        <v>13500</v>
      </c>
      <c r="G7" s="240">
        <f t="shared" si="0"/>
        <v>13500</v>
      </c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</row>
    <row r="8" spans="1:232" ht="20.100000000000001" customHeight="1">
      <c r="A8" s="241" t="s">
        <v>26</v>
      </c>
      <c r="B8" s="236">
        <f t="shared" ref="B8:G8" si="1">SUM(B9:B10)</f>
        <v>55500</v>
      </c>
      <c r="C8" s="236"/>
      <c r="D8" s="236"/>
      <c r="E8" s="236"/>
      <c r="F8" s="236">
        <f t="shared" si="1"/>
        <v>55500</v>
      </c>
      <c r="G8" s="240">
        <f t="shared" si="1"/>
        <v>55500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</row>
    <row r="9" spans="1:232" ht="20.100000000000001" customHeight="1">
      <c r="A9" s="238" t="s">
        <v>24</v>
      </c>
      <c r="B9" s="239">
        <v>42000</v>
      </c>
      <c r="C9" s="239"/>
      <c r="D9" s="239"/>
      <c r="E9" s="239"/>
      <c r="F9" s="239">
        <v>42000</v>
      </c>
      <c r="G9" s="240">
        <f t="shared" si="0"/>
        <v>42000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</row>
    <row r="10" spans="1:232" ht="20.100000000000001" customHeight="1">
      <c r="A10" s="238" t="s">
        <v>25</v>
      </c>
      <c r="B10" s="239">
        <v>13500</v>
      </c>
      <c r="C10" s="239"/>
      <c r="D10" s="239"/>
      <c r="E10" s="239"/>
      <c r="F10" s="239">
        <v>13500</v>
      </c>
      <c r="G10" s="240">
        <f t="shared" si="0"/>
        <v>13500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</row>
    <row r="11" spans="1:232" ht="20.100000000000001" customHeight="1">
      <c r="A11" s="235" t="s">
        <v>27</v>
      </c>
      <c r="B11" s="236">
        <f t="shared" ref="B11:G11" si="2">SUM(B12:B28)</f>
        <v>71950</v>
      </c>
      <c r="C11" s="236">
        <f t="shared" si="2"/>
        <v>24942</v>
      </c>
      <c r="D11" s="236">
        <f t="shared" si="2"/>
        <v>7988</v>
      </c>
      <c r="E11" s="236">
        <f t="shared" si="2"/>
        <v>55</v>
      </c>
      <c r="F11" s="236">
        <v>38965</v>
      </c>
      <c r="G11" s="237">
        <f t="shared" si="2"/>
        <v>71950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</row>
    <row r="12" spans="1:232" ht="18.95" customHeight="1">
      <c r="A12" s="242" t="s">
        <v>28</v>
      </c>
      <c r="B12" s="239">
        <v>43260</v>
      </c>
      <c r="C12" s="239">
        <v>21630</v>
      </c>
      <c r="D12" s="239">
        <v>5408</v>
      </c>
      <c r="E12" s="239">
        <v>0</v>
      </c>
      <c r="F12" s="239">
        <v>16222</v>
      </c>
      <c r="G12" s="243">
        <f t="shared" ref="G12:G28" si="3">SUM(C12:F12)</f>
        <v>43260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</row>
    <row r="13" spans="1:232" ht="18.95" customHeight="1">
      <c r="A13" s="242" t="s">
        <v>29</v>
      </c>
      <c r="B13" s="239"/>
      <c r="C13" s="239"/>
      <c r="D13" s="239"/>
      <c r="E13" s="239"/>
      <c r="F13" s="239"/>
      <c r="G13" s="243">
        <f t="shared" si="3"/>
        <v>0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</row>
    <row r="14" spans="1:232" ht="18.95" customHeight="1">
      <c r="A14" s="242" t="s">
        <v>30</v>
      </c>
      <c r="B14" s="239">
        <v>2900</v>
      </c>
      <c r="C14" s="239">
        <v>1740</v>
      </c>
      <c r="D14" s="239">
        <v>348</v>
      </c>
      <c r="E14" s="239">
        <v>0</v>
      </c>
      <c r="F14" s="239">
        <v>812</v>
      </c>
      <c r="G14" s="243">
        <f t="shared" si="3"/>
        <v>2900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</row>
    <row r="15" spans="1:232" ht="18.95" customHeight="1">
      <c r="A15" s="242" t="s">
        <v>31</v>
      </c>
      <c r="B15" s="239">
        <v>2600</v>
      </c>
      <c r="C15" s="239">
        <v>1560</v>
      </c>
      <c r="D15" s="239">
        <v>312</v>
      </c>
      <c r="E15" s="239">
        <v>0</v>
      </c>
      <c r="F15" s="239">
        <v>728</v>
      </c>
      <c r="G15" s="243">
        <f t="shared" si="3"/>
        <v>2600</v>
      </c>
    </row>
    <row r="16" spans="1:232" ht="18.95" customHeight="1">
      <c r="A16" s="242" t="s">
        <v>32</v>
      </c>
      <c r="B16" s="239">
        <v>12</v>
      </c>
      <c r="C16" s="239">
        <v>12</v>
      </c>
      <c r="D16" s="239">
        <v>0</v>
      </c>
      <c r="E16" s="239">
        <v>0</v>
      </c>
      <c r="F16" s="239">
        <v>0</v>
      </c>
      <c r="G16" s="243">
        <f t="shared" si="3"/>
        <v>12</v>
      </c>
    </row>
    <row r="17" spans="1:232" ht="18.95" customHeight="1">
      <c r="A17" s="242" t="s">
        <v>33</v>
      </c>
      <c r="B17" s="239">
        <v>5460</v>
      </c>
      <c r="C17" s="239">
        <v>0</v>
      </c>
      <c r="D17" s="239">
        <v>1365</v>
      </c>
      <c r="E17" s="239">
        <v>0</v>
      </c>
      <c r="F17" s="239">
        <v>4095</v>
      </c>
      <c r="G17" s="243">
        <f t="shared" si="3"/>
        <v>5460</v>
      </c>
    </row>
    <row r="18" spans="1:232" ht="18.95" customHeight="1">
      <c r="A18" s="242" t="s">
        <v>34</v>
      </c>
      <c r="B18" s="239">
        <v>2050</v>
      </c>
      <c r="C18" s="239">
        <v>0</v>
      </c>
      <c r="D18" s="239">
        <v>0</v>
      </c>
      <c r="E18" s="239">
        <v>0</v>
      </c>
      <c r="F18" s="239">
        <v>2050</v>
      </c>
      <c r="G18" s="243">
        <f t="shared" si="3"/>
        <v>2050</v>
      </c>
    </row>
    <row r="19" spans="1:232" ht="18.95" customHeight="1">
      <c r="A19" s="242" t="s">
        <v>35</v>
      </c>
      <c r="B19" s="239">
        <v>868</v>
      </c>
      <c r="C19" s="239">
        <v>0</v>
      </c>
      <c r="D19" s="239">
        <v>0</v>
      </c>
      <c r="E19" s="239">
        <v>0</v>
      </c>
      <c r="F19" s="239">
        <v>868</v>
      </c>
      <c r="G19" s="243">
        <f t="shared" si="3"/>
        <v>868</v>
      </c>
    </row>
    <row r="20" spans="1:232" ht="18.95" customHeight="1">
      <c r="A20" s="242" t="s">
        <v>36</v>
      </c>
      <c r="B20" s="239">
        <v>500</v>
      </c>
      <c r="C20" s="239">
        <v>0</v>
      </c>
      <c r="D20" s="239">
        <v>0</v>
      </c>
      <c r="E20" s="239">
        <v>0</v>
      </c>
      <c r="F20" s="239">
        <v>500</v>
      </c>
      <c r="G20" s="243">
        <f t="shared" si="3"/>
        <v>500</v>
      </c>
    </row>
    <row r="21" spans="1:232" ht="18.95" customHeight="1">
      <c r="A21" s="242" t="s">
        <v>37</v>
      </c>
      <c r="B21" s="239">
        <v>1300</v>
      </c>
      <c r="C21" s="239">
        <v>0</v>
      </c>
      <c r="D21" s="239">
        <v>390</v>
      </c>
      <c r="E21" s="239">
        <v>0</v>
      </c>
      <c r="F21" s="239">
        <v>910</v>
      </c>
      <c r="G21" s="243">
        <f t="shared" si="3"/>
        <v>1300</v>
      </c>
    </row>
    <row r="22" spans="1:232" ht="18.95" customHeight="1">
      <c r="A22" s="242" t="s">
        <v>38</v>
      </c>
      <c r="B22" s="239">
        <v>3050</v>
      </c>
      <c r="C22" s="239">
        <v>0</v>
      </c>
      <c r="D22" s="239">
        <v>0</v>
      </c>
      <c r="E22" s="239">
        <v>0</v>
      </c>
      <c r="F22" s="239">
        <v>3050</v>
      </c>
      <c r="G22" s="243">
        <f t="shared" si="3"/>
        <v>3050</v>
      </c>
    </row>
    <row r="23" spans="1:232" ht="18.95" customHeight="1">
      <c r="A23" s="242" t="s">
        <v>39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  <c r="G23" s="243">
        <f t="shared" si="3"/>
        <v>0</v>
      </c>
    </row>
    <row r="24" spans="1:232" ht="18.95" customHeight="1">
      <c r="A24" s="242" t="s">
        <v>40</v>
      </c>
      <c r="B24" s="239">
        <v>600</v>
      </c>
      <c r="C24" s="239">
        <v>0</v>
      </c>
      <c r="D24" s="239">
        <v>0</v>
      </c>
      <c r="E24" s="239">
        <v>0</v>
      </c>
      <c r="F24" s="239">
        <v>600</v>
      </c>
      <c r="G24" s="243">
        <f t="shared" si="3"/>
        <v>600</v>
      </c>
    </row>
    <row r="25" spans="1:232" ht="18.95" customHeight="1">
      <c r="A25" s="242" t="s">
        <v>41</v>
      </c>
      <c r="B25" s="239">
        <v>2300</v>
      </c>
      <c r="C25" s="239">
        <v>0</v>
      </c>
      <c r="D25" s="239">
        <v>0</v>
      </c>
      <c r="E25" s="239">
        <v>0</v>
      </c>
      <c r="F25" s="239">
        <v>2300</v>
      </c>
      <c r="G25" s="243">
        <f t="shared" si="3"/>
        <v>2300</v>
      </c>
    </row>
    <row r="26" spans="1:232" ht="18.95" customHeight="1">
      <c r="A26" s="242" t="s">
        <v>42</v>
      </c>
      <c r="B26" s="239">
        <v>4200</v>
      </c>
      <c r="C26" s="239">
        <v>0</v>
      </c>
      <c r="D26" s="239">
        <v>0</v>
      </c>
      <c r="E26" s="239">
        <v>0</v>
      </c>
      <c r="F26" s="239">
        <v>4200</v>
      </c>
      <c r="G26" s="243">
        <f t="shared" si="3"/>
        <v>4200</v>
      </c>
    </row>
    <row r="27" spans="1:232" ht="18.95" customHeight="1">
      <c r="A27" s="242" t="s">
        <v>43</v>
      </c>
      <c r="B27" s="239">
        <v>2300</v>
      </c>
      <c r="C27" s="239">
        <v>0</v>
      </c>
      <c r="D27" s="239">
        <v>0</v>
      </c>
      <c r="E27" s="239">
        <v>0</v>
      </c>
      <c r="F27" s="239">
        <v>2300</v>
      </c>
      <c r="G27" s="243">
        <f t="shared" si="3"/>
        <v>2300</v>
      </c>
    </row>
    <row r="28" spans="1:232" ht="18.95" customHeight="1">
      <c r="A28" s="242" t="s">
        <v>44</v>
      </c>
      <c r="B28" s="239">
        <v>550</v>
      </c>
      <c r="C28" s="239">
        <v>0</v>
      </c>
      <c r="D28" s="239">
        <v>165</v>
      </c>
      <c r="E28" s="239">
        <v>55</v>
      </c>
      <c r="F28" s="239">
        <v>330</v>
      </c>
      <c r="G28" s="243">
        <f t="shared" si="3"/>
        <v>550</v>
      </c>
    </row>
    <row r="29" spans="1:232" ht="18.95" customHeight="1">
      <c r="A29" s="242" t="s">
        <v>45</v>
      </c>
      <c r="B29" s="239">
        <v>16550</v>
      </c>
      <c r="C29" s="239">
        <v>0</v>
      </c>
      <c r="D29" s="239">
        <v>15</v>
      </c>
      <c r="E29" s="239">
        <v>0</v>
      </c>
      <c r="F29" s="239">
        <f>SUM(F30:F35)</f>
        <v>16535</v>
      </c>
      <c r="G29" s="243">
        <f>SUM(G30:G35)</f>
        <v>16550</v>
      </c>
    </row>
    <row r="30" spans="1:232" ht="18.95" customHeight="1">
      <c r="A30" s="242" t="s">
        <v>46</v>
      </c>
      <c r="B30" s="239">
        <v>4250</v>
      </c>
      <c r="C30" s="239"/>
      <c r="D30" s="239">
        <v>15</v>
      </c>
      <c r="E30" s="239"/>
      <c r="F30" s="239">
        <v>4235</v>
      </c>
      <c r="G30" s="243">
        <f t="shared" ref="G30:G35" si="4">SUM(C30:F30)</f>
        <v>4250</v>
      </c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  <c r="EZ30" s="244"/>
      <c r="FA30" s="244"/>
      <c r="FB30" s="244"/>
      <c r="FC30" s="244"/>
      <c r="FD30" s="244"/>
      <c r="FE30" s="244"/>
      <c r="FF30" s="244"/>
      <c r="FG30" s="244"/>
      <c r="FH30" s="244"/>
      <c r="FI30" s="244"/>
      <c r="FJ30" s="244"/>
      <c r="FK30" s="244"/>
      <c r="FL30" s="244"/>
      <c r="FM30" s="244"/>
      <c r="FN30" s="244"/>
      <c r="FO30" s="244"/>
      <c r="FP30" s="244"/>
      <c r="FQ30" s="244"/>
      <c r="FR30" s="244"/>
      <c r="FS30" s="244"/>
      <c r="FT30" s="244"/>
      <c r="FU30" s="244"/>
      <c r="FV30" s="244"/>
      <c r="FW30" s="244"/>
      <c r="FX30" s="244"/>
      <c r="FY30" s="244"/>
      <c r="FZ30" s="244"/>
      <c r="GA30" s="244"/>
      <c r="GB30" s="244"/>
      <c r="GC30" s="244"/>
      <c r="GD30" s="244"/>
      <c r="GE30" s="244"/>
      <c r="GF30" s="244"/>
      <c r="GG30" s="244"/>
      <c r="GH30" s="244"/>
      <c r="GI30" s="244"/>
      <c r="GJ30" s="244"/>
      <c r="GK30" s="244"/>
      <c r="GL30" s="244"/>
      <c r="GM30" s="244"/>
      <c r="GN30" s="244"/>
      <c r="GO30" s="244"/>
      <c r="GP30" s="244"/>
      <c r="GQ30" s="244"/>
      <c r="GR30" s="244"/>
      <c r="GS30" s="244"/>
      <c r="GT30" s="244"/>
      <c r="GU30" s="244"/>
      <c r="GV30" s="244"/>
      <c r="GW30" s="244"/>
      <c r="GX30" s="244"/>
      <c r="GY30" s="244"/>
      <c r="GZ30" s="244"/>
      <c r="HA30" s="244"/>
      <c r="HB30" s="244"/>
      <c r="HC30" s="244"/>
      <c r="HD30" s="244"/>
      <c r="HE30" s="244"/>
      <c r="HF30" s="244"/>
      <c r="HG30" s="244"/>
      <c r="HH30" s="244"/>
      <c r="HI30" s="244"/>
      <c r="HJ30" s="244"/>
      <c r="HK30" s="244"/>
      <c r="HL30" s="244"/>
      <c r="HM30" s="244"/>
      <c r="HN30" s="244"/>
      <c r="HO30" s="244"/>
      <c r="HP30" s="244"/>
      <c r="HQ30" s="244"/>
      <c r="HR30" s="244"/>
      <c r="HS30" s="244"/>
      <c r="HT30" s="244"/>
      <c r="HU30" s="244"/>
      <c r="HV30" s="244"/>
      <c r="HW30" s="244"/>
      <c r="HX30" s="244"/>
    </row>
    <row r="31" spans="1:232" ht="18.95" customHeight="1">
      <c r="A31" s="242" t="s">
        <v>47</v>
      </c>
      <c r="B31" s="239">
        <v>2400</v>
      </c>
      <c r="C31" s="239"/>
      <c r="D31" s="239"/>
      <c r="E31" s="239"/>
      <c r="F31" s="239">
        <v>2400</v>
      </c>
      <c r="G31" s="243">
        <f t="shared" si="4"/>
        <v>2400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</row>
    <row r="32" spans="1:232" ht="18.95" customHeight="1">
      <c r="A32" s="242" t="s">
        <v>48</v>
      </c>
      <c r="B32" s="239">
        <f>7500-1000</f>
        <v>6500</v>
      </c>
      <c r="C32" s="239"/>
      <c r="D32" s="239"/>
      <c r="E32" s="239"/>
      <c r="F32" s="239">
        <v>6500</v>
      </c>
      <c r="G32" s="243">
        <f t="shared" si="4"/>
        <v>6500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</row>
    <row r="33" spans="1:232" ht="21.95" customHeight="1">
      <c r="A33" s="242" t="s">
        <v>49</v>
      </c>
      <c r="B33" s="239">
        <f>2000+1000</f>
        <v>3000</v>
      </c>
      <c r="C33" s="239"/>
      <c r="D33" s="239"/>
      <c r="E33" s="239"/>
      <c r="F33" s="239">
        <v>3000</v>
      </c>
      <c r="G33" s="243">
        <f t="shared" si="4"/>
        <v>3000</v>
      </c>
    </row>
    <row r="34" spans="1:232" ht="21.95" customHeight="1">
      <c r="A34" s="242" t="s">
        <v>50</v>
      </c>
      <c r="B34" s="239">
        <v>200</v>
      </c>
      <c r="C34" s="239"/>
      <c r="D34" s="239"/>
      <c r="E34" s="239"/>
      <c r="F34" s="239">
        <v>200</v>
      </c>
      <c r="G34" s="243">
        <f t="shared" si="4"/>
        <v>200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</row>
    <row r="35" spans="1:232" ht="21.95" customHeight="1">
      <c r="A35" s="245" t="s">
        <v>51</v>
      </c>
      <c r="B35" s="246">
        <v>200</v>
      </c>
      <c r="C35" s="247"/>
      <c r="D35" s="247"/>
      <c r="E35" s="247"/>
      <c r="F35" s="247">
        <v>200</v>
      </c>
      <c r="G35" s="243">
        <f t="shared" si="4"/>
        <v>200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</row>
    <row r="47" spans="1:232">
      <c r="B47" s="118"/>
      <c r="C47" s="118"/>
      <c r="D47" s="118"/>
      <c r="E47" s="118"/>
      <c r="F47" s="118"/>
      <c r="G47" s="118"/>
    </row>
    <row r="48" spans="1:232">
      <c r="B48" s="118"/>
      <c r="C48" s="118"/>
      <c r="D48" s="118"/>
      <c r="E48" s="118"/>
      <c r="F48" s="118"/>
      <c r="G48" s="118"/>
    </row>
    <row r="49" spans="2:7">
      <c r="B49" s="118"/>
      <c r="C49" s="118"/>
      <c r="D49" s="118"/>
      <c r="E49" s="118"/>
      <c r="F49" s="118"/>
      <c r="G49" s="118"/>
    </row>
    <row r="50" spans="2:7">
      <c r="B50" s="118"/>
      <c r="C50" s="118"/>
      <c r="D50" s="118"/>
      <c r="E50" s="118"/>
      <c r="F50" s="118"/>
      <c r="G50" s="118"/>
    </row>
    <row r="51" spans="2:7">
      <c r="B51" s="118"/>
      <c r="C51" s="118"/>
      <c r="D51" s="118"/>
      <c r="E51" s="118"/>
      <c r="F51" s="118"/>
      <c r="G51" s="118"/>
    </row>
    <row r="52" spans="2:7">
      <c r="B52" s="118"/>
      <c r="C52" s="118"/>
      <c r="D52" s="118"/>
      <c r="E52" s="118"/>
      <c r="F52" s="118"/>
      <c r="G52" s="118"/>
    </row>
    <row r="53" spans="2:7">
      <c r="B53" s="118"/>
      <c r="C53" s="118"/>
      <c r="D53" s="118"/>
      <c r="E53" s="118"/>
      <c r="F53" s="118"/>
      <c r="G53" s="118"/>
    </row>
    <row r="54" spans="2:7">
      <c r="B54" s="118"/>
      <c r="C54" s="118"/>
      <c r="D54" s="118"/>
      <c r="E54" s="118"/>
      <c r="F54" s="118"/>
      <c r="G54" s="118"/>
    </row>
    <row r="55" spans="2:7">
      <c r="B55" s="118"/>
      <c r="C55" s="118"/>
      <c r="D55" s="118"/>
      <c r="E55" s="118"/>
      <c r="F55" s="118"/>
      <c r="G55" s="118"/>
    </row>
    <row r="56" spans="2:7">
      <c r="B56" s="118"/>
      <c r="C56" s="118"/>
      <c r="D56" s="118"/>
      <c r="E56" s="118"/>
      <c r="F56" s="118"/>
      <c r="G56" s="118"/>
    </row>
    <row r="57" spans="2:7">
      <c r="B57" s="118"/>
      <c r="C57" s="118"/>
      <c r="D57" s="118"/>
      <c r="E57" s="118"/>
      <c r="F57" s="118"/>
      <c r="G57" s="118"/>
    </row>
    <row r="58" spans="2:7">
      <c r="B58" s="118"/>
      <c r="C58" s="118"/>
      <c r="D58" s="118"/>
      <c r="E58" s="118"/>
      <c r="F58" s="118"/>
      <c r="G58" s="118"/>
    </row>
    <row r="59" spans="2:7">
      <c r="B59" s="118"/>
      <c r="C59" s="118"/>
      <c r="D59" s="118"/>
      <c r="E59" s="118"/>
      <c r="F59" s="118"/>
      <c r="G59" s="118"/>
    </row>
    <row r="60" spans="2:7">
      <c r="B60" s="118"/>
      <c r="C60" s="118"/>
      <c r="D60" s="118"/>
      <c r="E60" s="118"/>
      <c r="F60" s="118"/>
      <c r="G60" s="118"/>
    </row>
    <row r="61" spans="2:7">
      <c r="B61" s="248"/>
      <c r="C61" s="248"/>
      <c r="D61" s="118"/>
      <c r="E61" s="118"/>
      <c r="F61" s="118"/>
      <c r="G61" s="118"/>
    </row>
    <row r="62" spans="2:7">
      <c r="B62" s="248"/>
      <c r="C62" s="248"/>
      <c r="D62" s="118"/>
      <c r="E62" s="118"/>
      <c r="F62" s="118"/>
      <c r="G62" s="118"/>
    </row>
    <row r="63" spans="2:7">
      <c r="B63" s="248"/>
      <c r="C63" s="248"/>
      <c r="D63" s="118"/>
      <c r="E63" s="118"/>
      <c r="F63" s="118"/>
      <c r="G63" s="118"/>
    </row>
    <row r="64" spans="2:7">
      <c r="B64" s="248"/>
      <c r="C64" s="248"/>
      <c r="D64" s="118"/>
      <c r="E64" s="118"/>
      <c r="F64" s="118"/>
      <c r="G64" s="118"/>
    </row>
    <row r="65" spans="2:7">
      <c r="B65" s="248"/>
      <c r="C65" s="248"/>
      <c r="D65" s="118"/>
      <c r="E65" s="118"/>
      <c r="F65" s="118"/>
      <c r="G65" s="118"/>
    </row>
    <row r="66" spans="2:7">
      <c r="B66" s="248"/>
      <c r="C66" s="248"/>
      <c r="D66" s="118"/>
      <c r="E66" s="118"/>
      <c r="F66" s="118"/>
      <c r="G66" s="118"/>
    </row>
    <row r="67" spans="2:7">
      <c r="B67" s="118"/>
      <c r="C67" s="118"/>
      <c r="D67" s="118"/>
      <c r="E67" s="118"/>
      <c r="F67" s="118"/>
      <c r="G67" s="118"/>
    </row>
    <row r="90" spans="4:4">
      <c r="D90" s="249">
        <v>1100</v>
      </c>
    </row>
    <row r="133" spans="4:7">
      <c r="D133" s="118"/>
      <c r="E133" s="118"/>
      <c r="F133" s="118"/>
      <c r="G133" s="118"/>
    </row>
    <row r="134" spans="4:7">
      <c r="D134" s="249">
        <v>240</v>
      </c>
      <c r="E134" s="118"/>
      <c r="F134" s="118"/>
      <c r="G134" s="118"/>
    </row>
    <row r="135" spans="4:7">
      <c r="D135" s="249">
        <v>240</v>
      </c>
      <c r="E135" s="118"/>
      <c r="F135" s="118"/>
      <c r="G135" s="118"/>
    </row>
    <row r="136" spans="4:7">
      <c r="D136" s="250" t="s">
        <v>52</v>
      </c>
      <c r="E136" s="118"/>
      <c r="F136" s="118"/>
      <c r="G136" s="118"/>
    </row>
    <row r="137" spans="4:7">
      <c r="D137" s="249">
        <v>120</v>
      </c>
      <c r="E137" s="118"/>
      <c r="F137" s="118"/>
      <c r="G137" s="118"/>
    </row>
    <row r="146" spans="1:7">
      <c r="A146" s="118"/>
      <c r="B146" s="118"/>
      <c r="C146" s="118"/>
      <c r="D146" s="118"/>
      <c r="E146" s="118"/>
      <c r="F146" s="118"/>
      <c r="G146" s="118"/>
    </row>
    <row r="148" spans="1:7">
      <c r="A148" s="251"/>
      <c r="B148" s="252"/>
      <c r="C148" s="252"/>
      <c r="D148" s="252"/>
      <c r="E148" s="252"/>
      <c r="F148" s="252"/>
      <c r="G148" s="252"/>
    </row>
    <row r="160" spans="1:7">
      <c r="B160" s="118"/>
      <c r="C160" s="118"/>
      <c r="D160" s="118"/>
      <c r="E160" s="118"/>
      <c r="F160" s="118"/>
      <c r="G160" s="249" t="s">
        <v>53</v>
      </c>
    </row>
    <row r="162" spans="2:7">
      <c r="B162" s="118"/>
      <c r="C162" s="118"/>
      <c r="D162" s="118"/>
      <c r="E162" s="118"/>
      <c r="F162" s="118"/>
      <c r="G162" s="118"/>
    </row>
    <row r="163" spans="2:7">
      <c r="B163" s="118"/>
      <c r="C163" s="118"/>
      <c r="D163" s="118"/>
      <c r="E163" s="249" t="s">
        <v>54</v>
      </c>
      <c r="F163" s="118"/>
      <c r="G163" s="118"/>
    </row>
    <row r="165" spans="2:7" ht="54.75" customHeight="1">
      <c r="B165" s="118"/>
      <c r="C165" s="118"/>
      <c r="D165" s="118"/>
      <c r="E165" s="118"/>
      <c r="F165" s="118"/>
      <c r="G165" s="118"/>
    </row>
    <row r="169" spans="2:7" ht="38.25" customHeight="1">
      <c r="B169" s="118"/>
      <c r="C169" s="118"/>
      <c r="D169" s="118"/>
      <c r="E169" s="249" t="s">
        <v>55</v>
      </c>
      <c r="F169" s="118"/>
      <c r="G169" s="118"/>
    </row>
    <row r="170" spans="2:7" ht="43.5" customHeight="1">
      <c r="B170" s="118"/>
      <c r="C170" s="118"/>
      <c r="D170" s="118"/>
      <c r="E170" s="118"/>
      <c r="F170" s="118"/>
      <c r="G170" s="118"/>
    </row>
    <row r="171" spans="2:7" ht="40.5" customHeight="1">
      <c r="B171" s="118"/>
      <c r="C171" s="118"/>
      <c r="D171" s="118"/>
      <c r="E171" s="118"/>
      <c r="F171" s="118"/>
      <c r="G171" s="118"/>
    </row>
    <row r="172" spans="2:7">
      <c r="B172" s="118"/>
      <c r="C172" s="118"/>
      <c r="D172" s="249">
        <v>600</v>
      </c>
      <c r="E172" s="118"/>
      <c r="F172" s="118"/>
      <c r="G172" s="118"/>
    </row>
    <row r="173" spans="2:7" ht="123.75" customHeight="1">
      <c r="B173" s="118"/>
      <c r="C173" s="118"/>
      <c r="D173" s="249">
        <v>1500</v>
      </c>
      <c r="E173" s="250" t="s">
        <v>56</v>
      </c>
      <c r="F173" s="118"/>
      <c r="G173" s="118"/>
    </row>
    <row r="178" spans="2:4">
      <c r="B178" s="118"/>
      <c r="C178" s="118"/>
      <c r="D178" s="249">
        <v>1000</v>
      </c>
    </row>
  </sheetData>
  <mergeCells count="2">
    <mergeCell ref="A2:G2"/>
    <mergeCell ref="A3:C3"/>
  </mergeCells>
  <phoneticPr fontId="42" type="noConversion"/>
  <printOptions horizontalCentered="1"/>
  <pageMargins left="0.70069444444444495" right="0.50347222222222199" top="0.75138888888888899" bottom="0.55486111111111103" header="0.29861111111111099" footer="0.29861111111111099"/>
  <pageSetup paperSize="9" fitToHeight="0" orientation="portrait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WVV33"/>
  <sheetViews>
    <sheetView topLeftCell="D1" zoomScale="90" zoomScaleNormal="90" workbookViewId="0">
      <selection activeCell="P24" sqref="P24"/>
    </sheetView>
  </sheetViews>
  <sheetFormatPr defaultColWidth="9" defaultRowHeight="14.25"/>
  <cols>
    <col min="1" max="3" width="9" style="211"/>
    <col min="4" max="4" width="10.125" style="205" customWidth="1"/>
    <col min="5" max="5" width="18.875" style="211" customWidth="1"/>
    <col min="6" max="7" width="10.25" style="212" customWidth="1"/>
    <col min="8" max="8" width="10.625" style="212" customWidth="1"/>
    <col min="9" max="9" width="7.75" style="212" customWidth="1"/>
    <col min="10" max="10" width="11.125" style="211" customWidth="1"/>
    <col min="11" max="13" width="9" style="213" hidden="1" customWidth="1"/>
    <col min="14" max="14" width="9" style="211" hidden="1" customWidth="1"/>
    <col min="15" max="15" width="9" style="211" customWidth="1"/>
    <col min="16" max="16" width="32.625" style="211" customWidth="1"/>
    <col min="17" max="17" width="19.375" style="211" customWidth="1"/>
    <col min="18" max="256" width="9" style="211"/>
    <col min="257" max="257" width="5.375" style="211" customWidth="1"/>
    <col min="258" max="258" width="18.875" style="211" customWidth="1"/>
    <col min="259" max="259" width="10.625" style="211" customWidth="1"/>
    <col min="260" max="260" width="9.75" style="211" customWidth="1"/>
    <col min="261" max="263" width="10.25" style="211" customWidth="1"/>
    <col min="264" max="264" width="10.625" style="211" customWidth="1"/>
    <col min="265" max="265" width="7.75" style="211" customWidth="1"/>
    <col min="266" max="266" width="11.125" style="211" customWidth="1"/>
    <col min="267" max="270" width="9" style="211" hidden="1" customWidth="1"/>
    <col min="271" max="271" width="9" style="211" customWidth="1"/>
    <col min="272" max="272" width="32.625" style="211" customWidth="1"/>
    <col min="273" max="273" width="19.375" style="211" customWidth="1"/>
    <col min="274" max="512" width="9" style="211"/>
    <col min="513" max="513" width="5.375" style="211" customWidth="1"/>
    <col min="514" max="514" width="18.875" style="211" customWidth="1"/>
    <col min="515" max="515" width="10.625" style="211" customWidth="1"/>
    <col min="516" max="516" width="9.75" style="211" customWidth="1"/>
    <col min="517" max="519" width="10.25" style="211" customWidth="1"/>
    <col min="520" max="520" width="10.625" style="211" customWidth="1"/>
    <col min="521" max="521" width="7.75" style="211" customWidth="1"/>
    <col min="522" max="522" width="11.125" style="211" customWidth="1"/>
    <col min="523" max="526" width="9" style="211" hidden="1" customWidth="1"/>
    <col min="527" max="527" width="9" style="211" customWidth="1"/>
    <col min="528" max="528" width="32.625" style="211" customWidth="1"/>
    <col min="529" max="529" width="19.375" style="211" customWidth="1"/>
    <col min="530" max="768" width="9" style="211"/>
    <col min="769" max="769" width="5.375" style="211" customWidth="1"/>
    <col min="770" max="770" width="18.875" style="211" customWidth="1"/>
    <col min="771" max="771" width="10.625" style="211" customWidth="1"/>
    <col min="772" max="772" width="9.75" style="211" customWidth="1"/>
    <col min="773" max="775" width="10.25" style="211" customWidth="1"/>
    <col min="776" max="776" width="10.625" style="211" customWidth="1"/>
    <col min="777" max="777" width="7.75" style="211" customWidth="1"/>
    <col min="778" max="778" width="11.125" style="211" customWidth="1"/>
    <col min="779" max="782" width="9" style="211" hidden="1" customWidth="1"/>
    <col min="783" max="783" width="9" style="211" customWidth="1"/>
    <col min="784" max="784" width="32.625" style="211" customWidth="1"/>
    <col min="785" max="785" width="19.375" style="211" customWidth="1"/>
    <col min="786" max="1024" width="9" style="211"/>
    <col min="1025" max="1025" width="5.375" style="211" customWidth="1"/>
    <col min="1026" max="1026" width="18.875" style="211" customWidth="1"/>
    <col min="1027" max="1027" width="10.625" style="211" customWidth="1"/>
    <col min="1028" max="1028" width="9.75" style="211" customWidth="1"/>
    <col min="1029" max="1031" width="10.25" style="211" customWidth="1"/>
    <col min="1032" max="1032" width="10.625" style="211" customWidth="1"/>
    <col min="1033" max="1033" width="7.75" style="211" customWidth="1"/>
    <col min="1034" max="1034" width="11.125" style="211" customWidth="1"/>
    <col min="1035" max="1038" width="9" style="211" hidden="1" customWidth="1"/>
    <col min="1039" max="1039" width="9" style="211" customWidth="1"/>
    <col min="1040" max="1040" width="32.625" style="211" customWidth="1"/>
    <col min="1041" max="1041" width="19.375" style="211" customWidth="1"/>
    <col min="1042" max="1280" width="9" style="211"/>
    <col min="1281" max="1281" width="5.375" style="211" customWidth="1"/>
    <col min="1282" max="1282" width="18.875" style="211" customWidth="1"/>
    <col min="1283" max="1283" width="10.625" style="211" customWidth="1"/>
    <col min="1284" max="1284" width="9.75" style="211" customWidth="1"/>
    <col min="1285" max="1287" width="10.25" style="211" customWidth="1"/>
    <col min="1288" max="1288" width="10.625" style="211" customWidth="1"/>
    <col min="1289" max="1289" width="7.75" style="211" customWidth="1"/>
    <col min="1290" max="1290" width="11.125" style="211" customWidth="1"/>
    <col min="1291" max="1294" width="9" style="211" hidden="1" customWidth="1"/>
    <col min="1295" max="1295" width="9" style="211" customWidth="1"/>
    <col min="1296" max="1296" width="32.625" style="211" customWidth="1"/>
    <col min="1297" max="1297" width="19.375" style="211" customWidth="1"/>
    <col min="1298" max="1536" width="9" style="211"/>
    <col min="1537" max="1537" width="5.375" style="211" customWidth="1"/>
    <col min="1538" max="1538" width="18.875" style="211" customWidth="1"/>
    <col min="1539" max="1539" width="10.625" style="211" customWidth="1"/>
    <col min="1540" max="1540" width="9.75" style="211" customWidth="1"/>
    <col min="1541" max="1543" width="10.25" style="211" customWidth="1"/>
    <col min="1544" max="1544" width="10.625" style="211" customWidth="1"/>
    <col min="1545" max="1545" width="7.75" style="211" customWidth="1"/>
    <col min="1546" max="1546" width="11.125" style="211" customWidth="1"/>
    <col min="1547" max="1550" width="9" style="211" hidden="1" customWidth="1"/>
    <col min="1551" max="1551" width="9" style="211" customWidth="1"/>
    <col min="1552" max="1552" width="32.625" style="211" customWidth="1"/>
    <col min="1553" max="1553" width="19.375" style="211" customWidth="1"/>
    <col min="1554" max="1792" width="9" style="211"/>
    <col min="1793" max="1793" width="5.375" style="211" customWidth="1"/>
    <col min="1794" max="1794" width="18.875" style="211" customWidth="1"/>
    <col min="1795" max="1795" width="10.625" style="211" customWidth="1"/>
    <col min="1796" max="1796" width="9.75" style="211" customWidth="1"/>
    <col min="1797" max="1799" width="10.25" style="211" customWidth="1"/>
    <col min="1800" max="1800" width="10.625" style="211" customWidth="1"/>
    <col min="1801" max="1801" width="7.75" style="211" customWidth="1"/>
    <col min="1802" max="1802" width="11.125" style="211" customWidth="1"/>
    <col min="1803" max="1806" width="9" style="211" hidden="1" customWidth="1"/>
    <col min="1807" max="1807" width="9" style="211" customWidth="1"/>
    <col min="1808" max="1808" width="32.625" style="211" customWidth="1"/>
    <col min="1809" max="1809" width="19.375" style="211" customWidth="1"/>
    <col min="1810" max="2048" width="9" style="211"/>
    <col min="2049" max="2049" width="5.375" style="211" customWidth="1"/>
    <col min="2050" max="2050" width="18.875" style="211" customWidth="1"/>
    <col min="2051" max="2051" width="10.625" style="211" customWidth="1"/>
    <col min="2052" max="2052" width="9.75" style="211" customWidth="1"/>
    <col min="2053" max="2055" width="10.25" style="211" customWidth="1"/>
    <col min="2056" max="2056" width="10.625" style="211" customWidth="1"/>
    <col min="2057" max="2057" width="7.75" style="211" customWidth="1"/>
    <col min="2058" max="2058" width="11.125" style="211" customWidth="1"/>
    <col min="2059" max="2062" width="9" style="211" hidden="1" customWidth="1"/>
    <col min="2063" max="2063" width="9" style="211" customWidth="1"/>
    <col min="2064" max="2064" width="32.625" style="211" customWidth="1"/>
    <col min="2065" max="2065" width="19.375" style="211" customWidth="1"/>
    <col min="2066" max="2304" width="9" style="211"/>
    <col min="2305" max="2305" width="5.375" style="211" customWidth="1"/>
    <col min="2306" max="2306" width="18.875" style="211" customWidth="1"/>
    <col min="2307" max="2307" width="10.625" style="211" customWidth="1"/>
    <col min="2308" max="2308" width="9.75" style="211" customWidth="1"/>
    <col min="2309" max="2311" width="10.25" style="211" customWidth="1"/>
    <col min="2312" max="2312" width="10.625" style="211" customWidth="1"/>
    <col min="2313" max="2313" width="7.75" style="211" customWidth="1"/>
    <col min="2314" max="2314" width="11.125" style="211" customWidth="1"/>
    <col min="2315" max="2318" width="9" style="211" hidden="1" customWidth="1"/>
    <col min="2319" max="2319" width="9" style="211" customWidth="1"/>
    <col min="2320" max="2320" width="32.625" style="211" customWidth="1"/>
    <col min="2321" max="2321" width="19.375" style="211" customWidth="1"/>
    <col min="2322" max="2560" width="9" style="211"/>
    <col min="2561" max="2561" width="5.375" style="211" customWidth="1"/>
    <col min="2562" max="2562" width="18.875" style="211" customWidth="1"/>
    <col min="2563" max="2563" width="10.625" style="211" customWidth="1"/>
    <col min="2564" max="2564" width="9.75" style="211" customWidth="1"/>
    <col min="2565" max="2567" width="10.25" style="211" customWidth="1"/>
    <col min="2568" max="2568" width="10.625" style="211" customWidth="1"/>
    <col min="2569" max="2569" width="7.75" style="211" customWidth="1"/>
    <col min="2570" max="2570" width="11.125" style="211" customWidth="1"/>
    <col min="2571" max="2574" width="9" style="211" hidden="1" customWidth="1"/>
    <col min="2575" max="2575" width="9" style="211" customWidth="1"/>
    <col min="2576" max="2576" width="32.625" style="211" customWidth="1"/>
    <col min="2577" max="2577" width="19.375" style="211" customWidth="1"/>
    <col min="2578" max="2816" width="9" style="211"/>
    <col min="2817" max="2817" width="5.375" style="211" customWidth="1"/>
    <col min="2818" max="2818" width="18.875" style="211" customWidth="1"/>
    <col min="2819" max="2819" width="10.625" style="211" customWidth="1"/>
    <col min="2820" max="2820" width="9.75" style="211" customWidth="1"/>
    <col min="2821" max="2823" width="10.25" style="211" customWidth="1"/>
    <col min="2824" max="2824" width="10.625" style="211" customWidth="1"/>
    <col min="2825" max="2825" width="7.75" style="211" customWidth="1"/>
    <col min="2826" max="2826" width="11.125" style="211" customWidth="1"/>
    <col min="2827" max="2830" width="9" style="211" hidden="1" customWidth="1"/>
    <col min="2831" max="2831" width="9" style="211" customWidth="1"/>
    <col min="2832" max="2832" width="32.625" style="211" customWidth="1"/>
    <col min="2833" max="2833" width="19.375" style="211" customWidth="1"/>
    <col min="2834" max="3072" width="9" style="211"/>
    <col min="3073" max="3073" width="5.375" style="211" customWidth="1"/>
    <col min="3074" max="3074" width="18.875" style="211" customWidth="1"/>
    <col min="3075" max="3075" width="10.625" style="211" customWidth="1"/>
    <col min="3076" max="3076" width="9.75" style="211" customWidth="1"/>
    <col min="3077" max="3079" width="10.25" style="211" customWidth="1"/>
    <col min="3080" max="3080" width="10.625" style="211" customWidth="1"/>
    <col min="3081" max="3081" width="7.75" style="211" customWidth="1"/>
    <col min="3082" max="3082" width="11.125" style="211" customWidth="1"/>
    <col min="3083" max="3086" width="9" style="211" hidden="1" customWidth="1"/>
    <col min="3087" max="3087" width="9" style="211" customWidth="1"/>
    <col min="3088" max="3088" width="32.625" style="211" customWidth="1"/>
    <col min="3089" max="3089" width="19.375" style="211" customWidth="1"/>
    <col min="3090" max="3328" width="9" style="211"/>
    <col min="3329" max="3329" width="5.375" style="211" customWidth="1"/>
    <col min="3330" max="3330" width="18.875" style="211" customWidth="1"/>
    <col min="3331" max="3331" width="10.625" style="211" customWidth="1"/>
    <col min="3332" max="3332" width="9.75" style="211" customWidth="1"/>
    <col min="3333" max="3335" width="10.25" style="211" customWidth="1"/>
    <col min="3336" max="3336" width="10.625" style="211" customWidth="1"/>
    <col min="3337" max="3337" width="7.75" style="211" customWidth="1"/>
    <col min="3338" max="3338" width="11.125" style="211" customWidth="1"/>
    <col min="3339" max="3342" width="9" style="211" hidden="1" customWidth="1"/>
    <col min="3343" max="3343" width="9" style="211" customWidth="1"/>
    <col min="3344" max="3344" width="32.625" style="211" customWidth="1"/>
    <col min="3345" max="3345" width="19.375" style="211" customWidth="1"/>
    <col min="3346" max="3584" width="9" style="211"/>
    <col min="3585" max="3585" width="5.375" style="211" customWidth="1"/>
    <col min="3586" max="3586" width="18.875" style="211" customWidth="1"/>
    <col min="3587" max="3587" width="10.625" style="211" customWidth="1"/>
    <col min="3588" max="3588" width="9.75" style="211" customWidth="1"/>
    <col min="3589" max="3591" width="10.25" style="211" customWidth="1"/>
    <col min="3592" max="3592" width="10.625" style="211" customWidth="1"/>
    <col min="3593" max="3593" width="7.75" style="211" customWidth="1"/>
    <col min="3594" max="3594" width="11.125" style="211" customWidth="1"/>
    <col min="3595" max="3598" width="9" style="211" hidden="1" customWidth="1"/>
    <col min="3599" max="3599" width="9" style="211" customWidth="1"/>
    <col min="3600" max="3600" width="32.625" style="211" customWidth="1"/>
    <col min="3601" max="3601" width="19.375" style="211" customWidth="1"/>
    <col min="3602" max="3840" width="9" style="211"/>
    <col min="3841" max="3841" width="5.375" style="211" customWidth="1"/>
    <col min="3842" max="3842" width="18.875" style="211" customWidth="1"/>
    <col min="3843" max="3843" width="10.625" style="211" customWidth="1"/>
    <col min="3844" max="3844" width="9.75" style="211" customWidth="1"/>
    <col min="3845" max="3847" width="10.25" style="211" customWidth="1"/>
    <col min="3848" max="3848" width="10.625" style="211" customWidth="1"/>
    <col min="3849" max="3849" width="7.75" style="211" customWidth="1"/>
    <col min="3850" max="3850" width="11.125" style="211" customWidth="1"/>
    <col min="3851" max="3854" width="9" style="211" hidden="1" customWidth="1"/>
    <col min="3855" max="3855" width="9" style="211" customWidth="1"/>
    <col min="3856" max="3856" width="32.625" style="211" customWidth="1"/>
    <col min="3857" max="3857" width="19.375" style="211" customWidth="1"/>
    <col min="3858" max="4096" width="9" style="211"/>
    <col min="4097" max="4097" width="5.375" style="211" customWidth="1"/>
    <col min="4098" max="4098" width="18.875" style="211" customWidth="1"/>
    <col min="4099" max="4099" width="10.625" style="211" customWidth="1"/>
    <col min="4100" max="4100" width="9.75" style="211" customWidth="1"/>
    <col min="4101" max="4103" width="10.25" style="211" customWidth="1"/>
    <col min="4104" max="4104" width="10.625" style="211" customWidth="1"/>
    <col min="4105" max="4105" width="7.75" style="211" customWidth="1"/>
    <col min="4106" max="4106" width="11.125" style="211" customWidth="1"/>
    <col min="4107" max="4110" width="9" style="211" hidden="1" customWidth="1"/>
    <col min="4111" max="4111" width="9" style="211" customWidth="1"/>
    <col min="4112" max="4112" width="32.625" style="211" customWidth="1"/>
    <col min="4113" max="4113" width="19.375" style="211" customWidth="1"/>
    <col min="4114" max="4352" width="9" style="211"/>
    <col min="4353" max="4353" width="5.375" style="211" customWidth="1"/>
    <col min="4354" max="4354" width="18.875" style="211" customWidth="1"/>
    <col min="4355" max="4355" width="10.625" style="211" customWidth="1"/>
    <col min="4356" max="4356" width="9.75" style="211" customWidth="1"/>
    <col min="4357" max="4359" width="10.25" style="211" customWidth="1"/>
    <col min="4360" max="4360" width="10.625" style="211" customWidth="1"/>
    <col min="4361" max="4361" width="7.75" style="211" customWidth="1"/>
    <col min="4362" max="4362" width="11.125" style="211" customWidth="1"/>
    <col min="4363" max="4366" width="9" style="211" hidden="1" customWidth="1"/>
    <col min="4367" max="4367" width="9" style="211" customWidth="1"/>
    <col min="4368" max="4368" width="32.625" style="211" customWidth="1"/>
    <col min="4369" max="4369" width="19.375" style="211" customWidth="1"/>
    <col min="4370" max="4608" width="9" style="211"/>
    <col min="4609" max="4609" width="5.375" style="211" customWidth="1"/>
    <col min="4610" max="4610" width="18.875" style="211" customWidth="1"/>
    <col min="4611" max="4611" width="10.625" style="211" customWidth="1"/>
    <col min="4612" max="4612" width="9.75" style="211" customWidth="1"/>
    <col min="4613" max="4615" width="10.25" style="211" customWidth="1"/>
    <col min="4616" max="4616" width="10.625" style="211" customWidth="1"/>
    <col min="4617" max="4617" width="7.75" style="211" customWidth="1"/>
    <col min="4618" max="4618" width="11.125" style="211" customWidth="1"/>
    <col min="4619" max="4622" width="9" style="211" hidden="1" customWidth="1"/>
    <col min="4623" max="4623" width="9" style="211" customWidth="1"/>
    <col min="4624" max="4624" width="32.625" style="211" customWidth="1"/>
    <col min="4625" max="4625" width="19.375" style="211" customWidth="1"/>
    <col min="4626" max="4864" width="9" style="211"/>
    <col min="4865" max="4865" width="5.375" style="211" customWidth="1"/>
    <col min="4866" max="4866" width="18.875" style="211" customWidth="1"/>
    <col min="4867" max="4867" width="10.625" style="211" customWidth="1"/>
    <col min="4868" max="4868" width="9.75" style="211" customWidth="1"/>
    <col min="4869" max="4871" width="10.25" style="211" customWidth="1"/>
    <col min="4872" max="4872" width="10.625" style="211" customWidth="1"/>
    <col min="4873" max="4873" width="7.75" style="211" customWidth="1"/>
    <col min="4874" max="4874" width="11.125" style="211" customWidth="1"/>
    <col min="4875" max="4878" width="9" style="211" hidden="1" customWidth="1"/>
    <col min="4879" max="4879" width="9" style="211" customWidth="1"/>
    <col min="4880" max="4880" width="32.625" style="211" customWidth="1"/>
    <col min="4881" max="4881" width="19.375" style="211" customWidth="1"/>
    <col min="4882" max="5120" width="9" style="211"/>
    <col min="5121" max="5121" width="5.375" style="211" customWidth="1"/>
    <col min="5122" max="5122" width="18.875" style="211" customWidth="1"/>
    <col min="5123" max="5123" width="10.625" style="211" customWidth="1"/>
    <col min="5124" max="5124" width="9.75" style="211" customWidth="1"/>
    <col min="5125" max="5127" width="10.25" style="211" customWidth="1"/>
    <col min="5128" max="5128" width="10.625" style="211" customWidth="1"/>
    <col min="5129" max="5129" width="7.75" style="211" customWidth="1"/>
    <col min="5130" max="5130" width="11.125" style="211" customWidth="1"/>
    <col min="5131" max="5134" width="9" style="211" hidden="1" customWidth="1"/>
    <col min="5135" max="5135" width="9" style="211" customWidth="1"/>
    <col min="5136" max="5136" width="32.625" style="211" customWidth="1"/>
    <col min="5137" max="5137" width="19.375" style="211" customWidth="1"/>
    <col min="5138" max="5376" width="9" style="211"/>
    <col min="5377" max="5377" width="5.375" style="211" customWidth="1"/>
    <col min="5378" max="5378" width="18.875" style="211" customWidth="1"/>
    <col min="5379" max="5379" width="10.625" style="211" customWidth="1"/>
    <col min="5380" max="5380" width="9.75" style="211" customWidth="1"/>
    <col min="5381" max="5383" width="10.25" style="211" customWidth="1"/>
    <col min="5384" max="5384" width="10.625" style="211" customWidth="1"/>
    <col min="5385" max="5385" width="7.75" style="211" customWidth="1"/>
    <col min="5386" max="5386" width="11.125" style="211" customWidth="1"/>
    <col min="5387" max="5390" width="9" style="211" hidden="1" customWidth="1"/>
    <col min="5391" max="5391" width="9" style="211" customWidth="1"/>
    <col min="5392" max="5392" width="32.625" style="211" customWidth="1"/>
    <col min="5393" max="5393" width="19.375" style="211" customWidth="1"/>
    <col min="5394" max="5632" width="9" style="211"/>
    <col min="5633" max="5633" width="5.375" style="211" customWidth="1"/>
    <col min="5634" max="5634" width="18.875" style="211" customWidth="1"/>
    <col min="5635" max="5635" width="10.625" style="211" customWidth="1"/>
    <col min="5636" max="5636" width="9.75" style="211" customWidth="1"/>
    <col min="5637" max="5639" width="10.25" style="211" customWidth="1"/>
    <col min="5640" max="5640" width="10.625" style="211" customWidth="1"/>
    <col min="5641" max="5641" width="7.75" style="211" customWidth="1"/>
    <col min="5642" max="5642" width="11.125" style="211" customWidth="1"/>
    <col min="5643" max="5646" width="9" style="211" hidden="1" customWidth="1"/>
    <col min="5647" max="5647" width="9" style="211" customWidth="1"/>
    <col min="5648" max="5648" width="32.625" style="211" customWidth="1"/>
    <col min="5649" max="5649" width="19.375" style="211" customWidth="1"/>
    <col min="5650" max="5888" width="9" style="211"/>
    <col min="5889" max="5889" width="5.375" style="211" customWidth="1"/>
    <col min="5890" max="5890" width="18.875" style="211" customWidth="1"/>
    <col min="5891" max="5891" width="10.625" style="211" customWidth="1"/>
    <col min="5892" max="5892" width="9.75" style="211" customWidth="1"/>
    <col min="5893" max="5895" width="10.25" style="211" customWidth="1"/>
    <col min="5896" max="5896" width="10.625" style="211" customWidth="1"/>
    <col min="5897" max="5897" width="7.75" style="211" customWidth="1"/>
    <col min="5898" max="5898" width="11.125" style="211" customWidth="1"/>
    <col min="5899" max="5902" width="9" style="211" hidden="1" customWidth="1"/>
    <col min="5903" max="5903" width="9" style="211" customWidth="1"/>
    <col min="5904" max="5904" width="32.625" style="211" customWidth="1"/>
    <col min="5905" max="5905" width="19.375" style="211" customWidth="1"/>
    <col min="5906" max="6144" width="9" style="211"/>
    <col min="6145" max="6145" width="5.375" style="211" customWidth="1"/>
    <col min="6146" max="6146" width="18.875" style="211" customWidth="1"/>
    <col min="6147" max="6147" width="10.625" style="211" customWidth="1"/>
    <col min="6148" max="6148" width="9.75" style="211" customWidth="1"/>
    <col min="6149" max="6151" width="10.25" style="211" customWidth="1"/>
    <col min="6152" max="6152" width="10.625" style="211" customWidth="1"/>
    <col min="6153" max="6153" width="7.75" style="211" customWidth="1"/>
    <col min="6154" max="6154" width="11.125" style="211" customWidth="1"/>
    <col min="6155" max="6158" width="9" style="211" hidden="1" customWidth="1"/>
    <col min="6159" max="6159" width="9" style="211" customWidth="1"/>
    <col min="6160" max="6160" width="32.625" style="211" customWidth="1"/>
    <col min="6161" max="6161" width="19.375" style="211" customWidth="1"/>
    <col min="6162" max="6400" width="9" style="211"/>
    <col min="6401" max="6401" width="5.375" style="211" customWidth="1"/>
    <col min="6402" max="6402" width="18.875" style="211" customWidth="1"/>
    <col min="6403" max="6403" width="10.625" style="211" customWidth="1"/>
    <col min="6404" max="6404" width="9.75" style="211" customWidth="1"/>
    <col min="6405" max="6407" width="10.25" style="211" customWidth="1"/>
    <col min="6408" max="6408" width="10.625" style="211" customWidth="1"/>
    <col min="6409" max="6409" width="7.75" style="211" customWidth="1"/>
    <col min="6410" max="6410" width="11.125" style="211" customWidth="1"/>
    <col min="6411" max="6414" width="9" style="211" hidden="1" customWidth="1"/>
    <col min="6415" max="6415" width="9" style="211" customWidth="1"/>
    <col min="6416" max="6416" width="32.625" style="211" customWidth="1"/>
    <col min="6417" max="6417" width="19.375" style="211" customWidth="1"/>
    <col min="6418" max="6656" width="9" style="211"/>
    <col min="6657" max="6657" width="5.375" style="211" customWidth="1"/>
    <col min="6658" max="6658" width="18.875" style="211" customWidth="1"/>
    <col min="6659" max="6659" width="10.625" style="211" customWidth="1"/>
    <col min="6660" max="6660" width="9.75" style="211" customWidth="1"/>
    <col min="6661" max="6663" width="10.25" style="211" customWidth="1"/>
    <col min="6664" max="6664" width="10.625" style="211" customWidth="1"/>
    <col min="6665" max="6665" width="7.75" style="211" customWidth="1"/>
    <col min="6666" max="6666" width="11.125" style="211" customWidth="1"/>
    <col min="6667" max="6670" width="9" style="211" hidden="1" customWidth="1"/>
    <col min="6671" max="6671" width="9" style="211" customWidth="1"/>
    <col min="6672" max="6672" width="32.625" style="211" customWidth="1"/>
    <col min="6673" max="6673" width="19.375" style="211" customWidth="1"/>
    <col min="6674" max="6912" width="9" style="211"/>
    <col min="6913" max="6913" width="5.375" style="211" customWidth="1"/>
    <col min="6914" max="6914" width="18.875" style="211" customWidth="1"/>
    <col min="6915" max="6915" width="10.625" style="211" customWidth="1"/>
    <col min="6916" max="6916" width="9.75" style="211" customWidth="1"/>
    <col min="6917" max="6919" width="10.25" style="211" customWidth="1"/>
    <col min="6920" max="6920" width="10.625" style="211" customWidth="1"/>
    <col min="6921" max="6921" width="7.75" style="211" customWidth="1"/>
    <col min="6922" max="6922" width="11.125" style="211" customWidth="1"/>
    <col min="6923" max="6926" width="9" style="211" hidden="1" customWidth="1"/>
    <col min="6927" max="6927" width="9" style="211" customWidth="1"/>
    <col min="6928" max="6928" width="32.625" style="211" customWidth="1"/>
    <col min="6929" max="6929" width="19.375" style="211" customWidth="1"/>
    <col min="6930" max="7168" width="9" style="211"/>
    <col min="7169" max="7169" width="5.375" style="211" customWidth="1"/>
    <col min="7170" max="7170" width="18.875" style="211" customWidth="1"/>
    <col min="7171" max="7171" width="10.625" style="211" customWidth="1"/>
    <col min="7172" max="7172" width="9.75" style="211" customWidth="1"/>
    <col min="7173" max="7175" width="10.25" style="211" customWidth="1"/>
    <col min="7176" max="7176" width="10.625" style="211" customWidth="1"/>
    <col min="7177" max="7177" width="7.75" style="211" customWidth="1"/>
    <col min="7178" max="7178" width="11.125" style="211" customWidth="1"/>
    <col min="7179" max="7182" width="9" style="211" hidden="1" customWidth="1"/>
    <col min="7183" max="7183" width="9" style="211" customWidth="1"/>
    <col min="7184" max="7184" width="32.625" style="211" customWidth="1"/>
    <col min="7185" max="7185" width="19.375" style="211" customWidth="1"/>
    <col min="7186" max="7424" width="9" style="211"/>
    <col min="7425" max="7425" width="5.375" style="211" customWidth="1"/>
    <col min="7426" max="7426" width="18.875" style="211" customWidth="1"/>
    <col min="7427" max="7427" width="10.625" style="211" customWidth="1"/>
    <col min="7428" max="7428" width="9.75" style="211" customWidth="1"/>
    <col min="7429" max="7431" width="10.25" style="211" customWidth="1"/>
    <col min="7432" max="7432" width="10.625" style="211" customWidth="1"/>
    <col min="7433" max="7433" width="7.75" style="211" customWidth="1"/>
    <col min="7434" max="7434" width="11.125" style="211" customWidth="1"/>
    <col min="7435" max="7438" width="9" style="211" hidden="1" customWidth="1"/>
    <col min="7439" max="7439" width="9" style="211" customWidth="1"/>
    <col min="7440" max="7440" width="32.625" style="211" customWidth="1"/>
    <col min="7441" max="7441" width="19.375" style="211" customWidth="1"/>
    <col min="7442" max="7680" width="9" style="211"/>
    <col min="7681" max="7681" width="5.375" style="211" customWidth="1"/>
    <col min="7682" max="7682" width="18.875" style="211" customWidth="1"/>
    <col min="7683" max="7683" width="10.625" style="211" customWidth="1"/>
    <col min="7684" max="7684" width="9.75" style="211" customWidth="1"/>
    <col min="7685" max="7687" width="10.25" style="211" customWidth="1"/>
    <col min="7688" max="7688" width="10.625" style="211" customWidth="1"/>
    <col min="7689" max="7689" width="7.75" style="211" customWidth="1"/>
    <col min="7690" max="7690" width="11.125" style="211" customWidth="1"/>
    <col min="7691" max="7694" width="9" style="211" hidden="1" customWidth="1"/>
    <col min="7695" max="7695" width="9" style="211" customWidth="1"/>
    <col min="7696" max="7696" width="32.625" style="211" customWidth="1"/>
    <col min="7697" max="7697" width="19.375" style="211" customWidth="1"/>
    <col min="7698" max="7936" width="9" style="211"/>
    <col min="7937" max="7937" width="5.375" style="211" customWidth="1"/>
    <col min="7938" max="7938" width="18.875" style="211" customWidth="1"/>
    <col min="7939" max="7939" width="10.625" style="211" customWidth="1"/>
    <col min="7940" max="7940" width="9.75" style="211" customWidth="1"/>
    <col min="7941" max="7943" width="10.25" style="211" customWidth="1"/>
    <col min="7944" max="7944" width="10.625" style="211" customWidth="1"/>
    <col min="7945" max="7945" width="7.75" style="211" customWidth="1"/>
    <col min="7946" max="7946" width="11.125" style="211" customWidth="1"/>
    <col min="7947" max="7950" width="9" style="211" hidden="1" customWidth="1"/>
    <col min="7951" max="7951" width="9" style="211" customWidth="1"/>
    <col min="7952" max="7952" width="32.625" style="211" customWidth="1"/>
    <col min="7953" max="7953" width="19.375" style="211" customWidth="1"/>
    <col min="7954" max="8192" width="9" style="211"/>
    <col min="8193" max="8193" width="5.375" style="211" customWidth="1"/>
    <col min="8194" max="8194" width="18.875" style="211" customWidth="1"/>
    <col min="8195" max="8195" width="10.625" style="211" customWidth="1"/>
    <col min="8196" max="8196" width="9.75" style="211" customWidth="1"/>
    <col min="8197" max="8199" width="10.25" style="211" customWidth="1"/>
    <col min="8200" max="8200" width="10.625" style="211" customWidth="1"/>
    <col min="8201" max="8201" width="7.75" style="211" customWidth="1"/>
    <col min="8202" max="8202" width="11.125" style="211" customWidth="1"/>
    <col min="8203" max="8206" width="9" style="211" hidden="1" customWidth="1"/>
    <col min="8207" max="8207" width="9" style="211" customWidth="1"/>
    <col min="8208" max="8208" width="32.625" style="211" customWidth="1"/>
    <col min="8209" max="8209" width="19.375" style="211" customWidth="1"/>
    <col min="8210" max="8448" width="9" style="211"/>
    <col min="8449" max="8449" width="5.375" style="211" customWidth="1"/>
    <col min="8450" max="8450" width="18.875" style="211" customWidth="1"/>
    <col min="8451" max="8451" width="10.625" style="211" customWidth="1"/>
    <col min="8452" max="8452" width="9.75" style="211" customWidth="1"/>
    <col min="8453" max="8455" width="10.25" style="211" customWidth="1"/>
    <col min="8456" max="8456" width="10.625" style="211" customWidth="1"/>
    <col min="8457" max="8457" width="7.75" style="211" customWidth="1"/>
    <col min="8458" max="8458" width="11.125" style="211" customWidth="1"/>
    <col min="8459" max="8462" width="9" style="211" hidden="1" customWidth="1"/>
    <col min="8463" max="8463" width="9" style="211" customWidth="1"/>
    <col min="8464" max="8464" width="32.625" style="211" customWidth="1"/>
    <col min="8465" max="8465" width="19.375" style="211" customWidth="1"/>
    <col min="8466" max="8704" width="9" style="211"/>
    <col min="8705" max="8705" width="5.375" style="211" customWidth="1"/>
    <col min="8706" max="8706" width="18.875" style="211" customWidth="1"/>
    <col min="8707" max="8707" width="10.625" style="211" customWidth="1"/>
    <col min="8708" max="8708" width="9.75" style="211" customWidth="1"/>
    <col min="8709" max="8711" width="10.25" style="211" customWidth="1"/>
    <col min="8712" max="8712" width="10.625" style="211" customWidth="1"/>
    <col min="8713" max="8713" width="7.75" style="211" customWidth="1"/>
    <col min="8714" max="8714" width="11.125" style="211" customWidth="1"/>
    <col min="8715" max="8718" width="9" style="211" hidden="1" customWidth="1"/>
    <col min="8719" max="8719" width="9" style="211" customWidth="1"/>
    <col min="8720" max="8720" width="32.625" style="211" customWidth="1"/>
    <col min="8721" max="8721" width="19.375" style="211" customWidth="1"/>
    <col min="8722" max="8960" width="9" style="211"/>
    <col min="8961" max="8961" width="5.375" style="211" customWidth="1"/>
    <col min="8962" max="8962" width="18.875" style="211" customWidth="1"/>
    <col min="8963" max="8963" width="10.625" style="211" customWidth="1"/>
    <col min="8964" max="8964" width="9.75" style="211" customWidth="1"/>
    <col min="8965" max="8967" width="10.25" style="211" customWidth="1"/>
    <col min="8968" max="8968" width="10.625" style="211" customWidth="1"/>
    <col min="8969" max="8969" width="7.75" style="211" customWidth="1"/>
    <col min="8970" max="8970" width="11.125" style="211" customWidth="1"/>
    <col min="8971" max="8974" width="9" style="211" hidden="1" customWidth="1"/>
    <col min="8975" max="8975" width="9" style="211" customWidth="1"/>
    <col min="8976" max="8976" width="32.625" style="211" customWidth="1"/>
    <col min="8977" max="8977" width="19.375" style="211" customWidth="1"/>
    <col min="8978" max="9216" width="9" style="211"/>
    <col min="9217" max="9217" width="5.375" style="211" customWidth="1"/>
    <col min="9218" max="9218" width="18.875" style="211" customWidth="1"/>
    <col min="9219" max="9219" width="10.625" style="211" customWidth="1"/>
    <col min="9220" max="9220" width="9.75" style="211" customWidth="1"/>
    <col min="9221" max="9223" width="10.25" style="211" customWidth="1"/>
    <col min="9224" max="9224" width="10.625" style="211" customWidth="1"/>
    <col min="9225" max="9225" width="7.75" style="211" customWidth="1"/>
    <col min="9226" max="9226" width="11.125" style="211" customWidth="1"/>
    <col min="9227" max="9230" width="9" style="211" hidden="1" customWidth="1"/>
    <col min="9231" max="9231" width="9" style="211" customWidth="1"/>
    <col min="9232" max="9232" width="32.625" style="211" customWidth="1"/>
    <col min="9233" max="9233" width="19.375" style="211" customWidth="1"/>
    <col min="9234" max="9472" width="9" style="211"/>
    <col min="9473" max="9473" width="5.375" style="211" customWidth="1"/>
    <col min="9474" max="9474" width="18.875" style="211" customWidth="1"/>
    <col min="9475" max="9475" width="10.625" style="211" customWidth="1"/>
    <col min="9476" max="9476" width="9.75" style="211" customWidth="1"/>
    <col min="9477" max="9479" width="10.25" style="211" customWidth="1"/>
    <col min="9480" max="9480" width="10.625" style="211" customWidth="1"/>
    <col min="9481" max="9481" width="7.75" style="211" customWidth="1"/>
    <col min="9482" max="9482" width="11.125" style="211" customWidth="1"/>
    <col min="9483" max="9486" width="9" style="211" hidden="1" customWidth="1"/>
    <col min="9487" max="9487" width="9" style="211" customWidth="1"/>
    <col min="9488" max="9488" width="32.625" style="211" customWidth="1"/>
    <col min="9489" max="9489" width="19.375" style="211" customWidth="1"/>
    <col min="9490" max="9728" width="9" style="211"/>
    <col min="9729" max="9729" width="5.375" style="211" customWidth="1"/>
    <col min="9730" max="9730" width="18.875" style="211" customWidth="1"/>
    <col min="9731" max="9731" width="10.625" style="211" customWidth="1"/>
    <col min="9732" max="9732" width="9.75" style="211" customWidth="1"/>
    <col min="9733" max="9735" width="10.25" style="211" customWidth="1"/>
    <col min="9736" max="9736" width="10.625" style="211" customWidth="1"/>
    <col min="9737" max="9737" width="7.75" style="211" customWidth="1"/>
    <col min="9738" max="9738" width="11.125" style="211" customWidth="1"/>
    <col min="9739" max="9742" width="9" style="211" hidden="1" customWidth="1"/>
    <col min="9743" max="9743" width="9" style="211" customWidth="1"/>
    <col min="9744" max="9744" width="32.625" style="211" customWidth="1"/>
    <col min="9745" max="9745" width="19.375" style="211" customWidth="1"/>
    <col min="9746" max="9984" width="9" style="211"/>
    <col min="9985" max="9985" width="5.375" style="211" customWidth="1"/>
    <col min="9986" max="9986" width="18.875" style="211" customWidth="1"/>
    <col min="9987" max="9987" width="10.625" style="211" customWidth="1"/>
    <col min="9988" max="9988" width="9.75" style="211" customWidth="1"/>
    <col min="9989" max="9991" width="10.25" style="211" customWidth="1"/>
    <col min="9992" max="9992" width="10.625" style="211" customWidth="1"/>
    <col min="9993" max="9993" width="7.75" style="211" customWidth="1"/>
    <col min="9994" max="9994" width="11.125" style="211" customWidth="1"/>
    <col min="9995" max="9998" width="9" style="211" hidden="1" customWidth="1"/>
    <col min="9999" max="9999" width="9" style="211" customWidth="1"/>
    <col min="10000" max="10000" width="32.625" style="211" customWidth="1"/>
    <col min="10001" max="10001" width="19.375" style="211" customWidth="1"/>
    <col min="10002" max="10240" width="9" style="211"/>
    <col min="10241" max="10241" width="5.375" style="211" customWidth="1"/>
    <col min="10242" max="10242" width="18.875" style="211" customWidth="1"/>
    <col min="10243" max="10243" width="10.625" style="211" customWidth="1"/>
    <col min="10244" max="10244" width="9.75" style="211" customWidth="1"/>
    <col min="10245" max="10247" width="10.25" style="211" customWidth="1"/>
    <col min="10248" max="10248" width="10.625" style="211" customWidth="1"/>
    <col min="10249" max="10249" width="7.75" style="211" customWidth="1"/>
    <col min="10250" max="10250" width="11.125" style="211" customWidth="1"/>
    <col min="10251" max="10254" width="9" style="211" hidden="1" customWidth="1"/>
    <col min="10255" max="10255" width="9" style="211" customWidth="1"/>
    <col min="10256" max="10256" width="32.625" style="211" customWidth="1"/>
    <col min="10257" max="10257" width="19.375" style="211" customWidth="1"/>
    <col min="10258" max="10496" width="9" style="211"/>
    <col min="10497" max="10497" width="5.375" style="211" customWidth="1"/>
    <col min="10498" max="10498" width="18.875" style="211" customWidth="1"/>
    <col min="10499" max="10499" width="10.625" style="211" customWidth="1"/>
    <col min="10500" max="10500" width="9.75" style="211" customWidth="1"/>
    <col min="10501" max="10503" width="10.25" style="211" customWidth="1"/>
    <col min="10504" max="10504" width="10.625" style="211" customWidth="1"/>
    <col min="10505" max="10505" width="7.75" style="211" customWidth="1"/>
    <col min="10506" max="10506" width="11.125" style="211" customWidth="1"/>
    <col min="10507" max="10510" width="9" style="211" hidden="1" customWidth="1"/>
    <col min="10511" max="10511" width="9" style="211" customWidth="1"/>
    <col min="10512" max="10512" width="32.625" style="211" customWidth="1"/>
    <col min="10513" max="10513" width="19.375" style="211" customWidth="1"/>
    <col min="10514" max="10752" width="9" style="211"/>
    <col min="10753" max="10753" width="5.375" style="211" customWidth="1"/>
    <col min="10754" max="10754" width="18.875" style="211" customWidth="1"/>
    <col min="10755" max="10755" width="10.625" style="211" customWidth="1"/>
    <col min="10756" max="10756" width="9.75" style="211" customWidth="1"/>
    <col min="10757" max="10759" width="10.25" style="211" customWidth="1"/>
    <col min="10760" max="10760" width="10.625" style="211" customWidth="1"/>
    <col min="10761" max="10761" width="7.75" style="211" customWidth="1"/>
    <col min="10762" max="10762" width="11.125" style="211" customWidth="1"/>
    <col min="10763" max="10766" width="9" style="211" hidden="1" customWidth="1"/>
    <col min="10767" max="10767" width="9" style="211" customWidth="1"/>
    <col min="10768" max="10768" width="32.625" style="211" customWidth="1"/>
    <col min="10769" max="10769" width="19.375" style="211" customWidth="1"/>
    <col min="10770" max="11008" width="9" style="211"/>
    <col min="11009" max="11009" width="5.375" style="211" customWidth="1"/>
    <col min="11010" max="11010" width="18.875" style="211" customWidth="1"/>
    <col min="11011" max="11011" width="10.625" style="211" customWidth="1"/>
    <col min="11012" max="11012" width="9.75" style="211" customWidth="1"/>
    <col min="11013" max="11015" width="10.25" style="211" customWidth="1"/>
    <col min="11016" max="11016" width="10.625" style="211" customWidth="1"/>
    <col min="11017" max="11017" width="7.75" style="211" customWidth="1"/>
    <col min="11018" max="11018" width="11.125" style="211" customWidth="1"/>
    <col min="11019" max="11022" width="9" style="211" hidden="1" customWidth="1"/>
    <col min="11023" max="11023" width="9" style="211" customWidth="1"/>
    <col min="11024" max="11024" width="32.625" style="211" customWidth="1"/>
    <col min="11025" max="11025" width="19.375" style="211" customWidth="1"/>
    <col min="11026" max="11264" width="9" style="211"/>
    <col min="11265" max="11265" width="5.375" style="211" customWidth="1"/>
    <col min="11266" max="11266" width="18.875" style="211" customWidth="1"/>
    <col min="11267" max="11267" width="10.625" style="211" customWidth="1"/>
    <col min="11268" max="11268" width="9.75" style="211" customWidth="1"/>
    <col min="11269" max="11271" width="10.25" style="211" customWidth="1"/>
    <col min="11272" max="11272" width="10.625" style="211" customWidth="1"/>
    <col min="11273" max="11273" width="7.75" style="211" customWidth="1"/>
    <col min="11274" max="11274" width="11.125" style="211" customWidth="1"/>
    <col min="11275" max="11278" width="9" style="211" hidden="1" customWidth="1"/>
    <col min="11279" max="11279" width="9" style="211" customWidth="1"/>
    <col min="11280" max="11280" width="32.625" style="211" customWidth="1"/>
    <col min="11281" max="11281" width="19.375" style="211" customWidth="1"/>
    <col min="11282" max="11520" width="9" style="211"/>
    <col min="11521" max="11521" width="5.375" style="211" customWidth="1"/>
    <col min="11522" max="11522" width="18.875" style="211" customWidth="1"/>
    <col min="11523" max="11523" width="10.625" style="211" customWidth="1"/>
    <col min="11524" max="11524" width="9.75" style="211" customWidth="1"/>
    <col min="11525" max="11527" width="10.25" style="211" customWidth="1"/>
    <col min="11528" max="11528" width="10.625" style="211" customWidth="1"/>
    <col min="11529" max="11529" width="7.75" style="211" customWidth="1"/>
    <col min="11530" max="11530" width="11.125" style="211" customWidth="1"/>
    <col min="11531" max="11534" width="9" style="211" hidden="1" customWidth="1"/>
    <col min="11535" max="11535" width="9" style="211" customWidth="1"/>
    <col min="11536" max="11536" width="32.625" style="211" customWidth="1"/>
    <col min="11537" max="11537" width="19.375" style="211" customWidth="1"/>
    <col min="11538" max="11776" width="9" style="211"/>
    <col min="11777" max="11777" width="5.375" style="211" customWidth="1"/>
    <col min="11778" max="11778" width="18.875" style="211" customWidth="1"/>
    <col min="11779" max="11779" width="10.625" style="211" customWidth="1"/>
    <col min="11780" max="11780" width="9.75" style="211" customWidth="1"/>
    <col min="11781" max="11783" width="10.25" style="211" customWidth="1"/>
    <col min="11784" max="11784" width="10.625" style="211" customWidth="1"/>
    <col min="11785" max="11785" width="7.75" style="211" customWidth="1"/>
    <col min="11786" max="11786" width="11.125" style="211" customWidth="1"/>
    <col min="11787" max="11790" width="9" style="211" hidden="1" customWidth="1"/>
    <col min="11791" max="11791" width="9" style="211" customWidth="1"/>
    <col min="11792" max="11792" width="32.625" style="211" customWidth="1"/>
    <col min="11793" max="11793" width="19.375" style="211" customWidth="1"/>
    <col min="11794" max="12032" width="9" style="211"/>
    <col min="12033" max="12033" width="5.375" style="211" customWidth="1"/>
    <col min="12034" max="12034" width="18.875" style="211" customWidth="1"/>
    <col min="12035" max="12035" width="10.625" style="211" customWidth="1"/>
    <col min="12036" max="12036" width="9.75" style="211" customWidth="1"/>
    <col min="12037" max="12039" width="10.25" style="211" customWidth="1"/>
    <col min="12040" max="12040" width="10.625" style="211" customWidth="1"/>
    <col min="12041" max="12041" width="7.75" style="211" customWidth="1"/>
    <col min="12042" max="12042" width="11.125" style="211" customWidth="1"/>
    <col min="12043" max="12046" width="9" style="211" hidden="1" customWidth="1"/>
    <col min="12047" max="12047" width="9" style="211" customWidth="1"/>
    <col min="12048" max="12048" width="32.625" style="211" customWidth="1"/>
    <col min="12049" max="12049" width="19.375" style="211" customWidth="1"/>
    <col min="12050" max="12288" width="9" style="211"/>
    <col min="12289" max="12289" width="5.375" style="211" customWidth="1"/>
    <col min="12290" max="12290" width="18.875" style="211" customWidth="1"/>
    <col min="12291" max="12291" width="10.625" style="211" customWidth="1"/>
    <col min="12292" max="12292" width="9.75" style="211" customWidth="1"/>
    <col min="12293" max="12295" width="10.25" style="211" customWidth="1"/>
    <col min="12296" max="12296" width="10.625" style="211" customWidth="1"/>
    <col min="12297" max="12297" width="7.75" style="211" customWidth="1"/>
    <col min="12298" max="12298" width="11.125" style="211" customWidth="1"/>
    <col min="12299" max="12302" width="9" style="211" hidden="1" customWidth="1"/>
    <col min="12303" max="12303" width="9" style="211" customWidth="1"/>
    <col min="12304" max="12304" width="32.625" style="211" customWidth="1"/>
    <col min="12305" max="12305" width="19.375" style="211" customWidth="1"/>
    <col min="12306" max="12544" width="9" style="211"/>
    <col min="12545" max="12545" width="5.375" style="211" customWidth="1"/>
    <col min="12546" max="12546" width="18.875" style="211" customWidth="1"/>
    <col min="12547" max="12547" width="10.625" style="211" customWidth="1"/>
    <col min="12548" max="12548" width="9.75" style="211" customWidth="1"/>
    <col min="12549" max="12551" width="10.25" style="211" customWidth="1"/>
    <col min="12552" max="12552" width="10.625" style="211" customWidth="1"/>
    <col min="12553" max="12553" width="7.75" style="211" customWidth="1"/>
    <col min="12554" max="12554" width="11.125" style="211" customWidth="1"/>
    <col min="12555" max="12558" width="9" style="211" hidden="1" customWidth="1"/>
    <col min="12559" max="12559" width="9" style="211" customWidth="1"/>
    <col min="12560" max="12560" width="32.625" style="211" customWidth="1"/>
    <col min="12561" max="12561" width="19.375" style="211" customWidth="1"/>
    <col min="12562" max="12800" width="9" style="211"/>
    <col min="12801" max="12801" width="5.375" style="211" customWidth="1"/>
    <col min="12802" max="12802" width="18.875" style="211" customWidth="1"/>
    <col min="12803" max="12803" width="10.625" style="211" customWidth="1"/>
    <col min="12804" max="12804" width="9.75" style="211" customWidth="1"/>
    <col min="12805" max="12807" width="10.25" style="211" customWidth="1"/>
    <col min="12808" max="12808" width="10.625" style="211" customWidth="1"/>
    <col min="12809" max="12809" width="7.75" style="211" customWidth="1"/>
    <col min="12810" max="12810" width="11.125" style="211" customWidth="1"/>
    <col min="12811" max="12814" width="9" style="211" hidden="1" customWidth="1"/>
    <col min="12815" max="12815" width="9" style="211" customWidth="1"/>
    <col min="12816" max="12816" width="32.625" style="211" customWidth="1"/>
    <col min="12817" max="12817" width="19.375" style="211" customWidth="1"/>
    <col min="12818" max="13056" width="9" style="211"/>
    <col min="13057" max="13057" width="5.375" style="211" customWidth="1"/>
    <col min="13058" max="13058" width="18.875" style="211" customWidth="1"/>
    <col min="13059" max="13059" width="10.625" style="211" customWidth="1"/>
    <col min="13060" max="13060" width="9.75" style="211" customWidth="1"/>
    <col min="13061" max="13063" width="10.25" style="211" customWidth="1"/>
    <col min="13064" max="13064" width="10.625" style="211" customWidth="1"/>
    <col min="13065" max="13065" width="7.75" style="211" customWidth="1"/>
    <col min="13066" max="13066" width="11.125" style="211" customWidth="1"/>
    <col min="13067" max="13070" width="9" style="211" hidden="1" customWidth="1"/>
    <col min="13071" max="13071" width="9" style="211" customWidth="1"/>
    <col min="13072" max="13072" width="32.625" style="211" customWidth="1"/>
    <col min="13073" max="13073" width="19.375" style="211" customWidth="1"/>
    <col min="13074" max="13312" width="9" style="211"/>
    <col min="13313" max="13313" width="5.375" style="211" customWidth="1"/>
    <col min="13314" max="13314" width="18.875" style="211" customWidth="1"/>
    <col min="13315" max="13315" width="10.625" style="211" customWidth="1"/>
    <col min="13316" max="13316" width="9.75" style="211" customWidth="1"/>
    <col min="13317" max="13319" width="10.25" style="211" customWidth="1"/>
    <col min="13320" max="13320" width="10.625" style="211" customWidth="1"/>
    <col min="13321" max="13321" width="7.75" style="211" customWidth="1"/>
    <col min="13322" max="13322" width="11.125" style="211" customWidth="1"/>
    <col min="13323" max="13326" width="9" style="211" hidden="1" customWidth="1"/>
    <col min="13327" max="13327" width="9" style="211" customWidth="1"/>
    <col min="13328" max="13328" width="32.625" style="211" customWidth="1"/>
    <col min="13329" max="13329" width="19.375" style="211" customWidth="1"/>
    <col min="13330" max="13568" width="9" style="211"/>
    <col min="13569" max="13569" width="5.375" style="211" customWidth="1"/>
    <col min="13570" max="13570" width="18.875" style="211" customWidth="1"/>
    <col min="13571" max="13571" width="10.625" style="211" customWidth="1"/>
    <col min="13572" max="13572" width="9.75" style="211" customWidth="1"/>
    <col min="13573" max="13575" width="10.25" style="211" customWidth="1"/>
    <col min="13576" max="13576" width="10.625" style="211" customWidth="1"/>
    <col min="13577" max="13577" width="7.75" style="211" customWidth="1"/>
    <col min="13578" max="13578" width="11.125" style="211" customWidth="1"/>
    <col min="13579" max="13582" width="9" style="211" hidden="1" customWidth="1"/>
    <col min="13583" max="13583" width="9" style="211" customWidth="1"/>
    <col min="13584" max="13584" width="32.625" style="211" customWidth="1"/>
    <col min="13585" max="13585" width="19.375" style="211" customWidth="1"/>
    <col min="13586" max="13824" width="9" style="211"/>
    <col min="13825" max="13825" width="5.375" style="211" customWidth="1"/>
    <col min="13826" max="13826" width="18.875" style="211" customWidth="1"/>
    <col min="13827" max="13827" width="10.625" style="211" customWidth="1"/>
    <col min="13828" max="13828" width="9.75" style="211" customWidth="1"/>
    <col min="13829" max="13831" width="10.25" style="211" customWidth="1"/>
    <col min="13832" max="13832" width="10.625" style="211" customWidth="1"/>
    <col min="13833" max="13833" width="7.75" style="211" customWidth="1"/>
    <col min="13834" max="13834" width="11.125" style="211" customWidth="1"/>
    <col min="13835" max="13838" width="9" style="211" hidden="1" customWidth="1"/>
    <col min="13839" max="13839" width="9" style="211" customWidth="1"/>
    <col min="13840" max="13840" width="32.625" style="211" customWidth="1"/>
    <col min="13841" max="13841" width="19.375" style="211" customWidth="1"/>
    <col min="13842" max="14080" width="9" style="211"/>
    <col min="14081" max="14081" width="5.375" style="211" customWidth="1"/>
    <col min="14082" max="14082" width="18.875" style="211" customWidth="1"/>
    <col min="14083" max="14083" width="10.625" style="211" customWidth="1"/>
    <col min="14084" max="14084" width="9.75" style="211" customWidth="1"/>
    <col min="14085" max="14087" width="10.25" style="211" customWidth="1"/>
    <col min="14088" max="14088" width="10.625" style="211" customWidth="1"/>
    <col min="14089" max="14089" width="7.75" style="211" customWidth="1"/>
    <col min="14090" max="14090" width="11.125" style="211" customWidth="1"/>
    <col min="14091" max="14094" width="9" style="211" hidden="1" customWidth="1"/>
    <col min="14095" max="14095" width="9" style="211" customWidth="1"/>
    <col min="14096" max="14096" width="32.625" style="211" customWidth="1"/>
    <col min="14097" max="14097" width="19.375" style="211" customWidth="1"/>
    <col min="14098" max="14336" width="9" style="211"/>
    <col min="14337" max="14337" width="5.375" style="211" customWidth="1"/>
    <col min="14338" max="14338" width="18.875" style="211" customWidth="1"/>
    <col min="14339" max="14339" width="10.625" style="211" customWidth="1"/>
    <col min="14340" max="14340" width="9.75" style="211" customWidth="1"/>
    <col min="14341" max="14343" width="10.25" style="211" customWidth="1"/>
    <col min="14344" max="14344" width="10.625" style="211" customWidth="1"/>
    <col min="14345" max="14345" width="7.75" style="211" customWidth="1"/>
    <col min="14346" max="14346" width="11.125" style="211" customWidth="1"/>
    <col min="14347" max="14350" width="9" style="211" hidden="1" customWidth="1"/>
    <col min="14351" max="14351" width="9" style="211" customWidth="1"/>
    <col min="14352" max="14352" width="32.625" style="211" customWidth="1"/>
    <col min="14353" max="14353" width="19.375" style="211" customWidth="1"/>
    <col min="14354" max="14592" width="9" style="211"/>
    <col min="14593" max="14593" width="5.375" style="211" customWidth="1"/>
    <col min="14594" max="14594" width="18.875" style="211" customWidth="1"/>
    <col min="14595" max="14595" width="10.625" style="211" customWidth="1"/>
    <col min="14596" max="14596" width="9.75" style="211" customWidth="1"/>
    <col min="14597" max="14599" width="10.25" style="211" customWidth="1"/>
    <col min="14600" max="14600" width="10.625" style="211" customWidth="1"/>
    <col min="14601" max="14601" width="7.75" style="211" customWidth="1"/>
    <col min="14602" max="14602" width="11.125" style="211" customWidth="1"/>
    <col min="14603" max="14606" width="9" style="211" hidden="1" customWidth="1"/>
    <col min="14607" max="14607" width="9" style="211" customWidth="1"/>
    <col min="14608" max="14608" width="32.625" style="211" customWidth="1"/>
    <col min="14609" max="14609" width="19.375" style="211" customWidth="1"/>
    <col min="14610" max="14848" width="9" style="211"/>
    <col min="14849" max="14849" width="5.375" style="211" customWidth="1"/>
    <col min="14850" max="14850" width="18.875" style="211" customWidth="1"/>
    <col min="14851" max="14851" width="10.625" style="211" customWidth="1"/>
    <col min="14852" max="14852" width="9.75" style="211" customWidth="1"/>
    <col min="14853" max="14855" width="10.25" style="211" customWidth="1"/>
    <col min="14856" max="14856" width="10.625" style="211" customWidth="1"/>
    <col min="14857" max="14857" width="7.75" style="211" customWidth="1"/>
    <col min="14858" max="14858" width="11.125" style="211" customWidth="1"/>
    <col min="14859" max="14862" width="9" style="211" hidden="1" customWidth="1"/>
    <col min="14863" max="14863" width="9" style="211" customWidth="1"/>
    <col min="14864" max="14864" width="32.625" style="211" customWidth="1"/>
    <col min="14865" max="14865" width="19.375" style="211" customWidth="1"/>
    <col min="14866" max="15104" width="9" style="211"/>
    <col min="15105" max="15105" width="5.375" style="211" customWidth="1"/>
    <col min="15106" max="15106" width="18.875" style="211" customWidth="1"/>
    <col min="15107" max="15107" width="10.625" style="211" customWidth="1"/>
    <col min="15108" max="15108" width="9.75" style="211" customWidth="1"/>
    <col min="15109" max="15111" width="10.25" style="211" customWidth="1"/>
    <col min="15112" max="15112" width="10.625" style="211" customWidth="1"/>
    <col min="15113" max="15113" width="7.75" style="211" customWidth="1"/>
    <col min="15114" max="15114" width="11.125" style="211" customWidth="1"/>
    <col min="15115" max="15118" width="9" style="211" hidden="1" customWidth="1"/>
    <col min="15119" max="15119" width="9" style="211" customWidth="1"/>
    <col min="15120" max="15120" width="32.625" style="211" customWidth="1"/>
    <col min="15121" max="15121" width="19.375" style="211" customWidth="1"/>
    <col min="15122" max="15360" width="9" style="211"/>
    <col min="15361" max="15361" width="5.375" style="211" customWidth="1"/>
    <col min="15362" max="15362" width="18.875" style="211" customWidth="1"/>
    <col min="15363" max="15363" width="10.625" style="211" customWidth="1"/>
    <col min="15364" max="15364" width="9.75" style="211" customWidth="1"/>
    <col min="15365" max="15367" width="10.25" style="211" customWidth="1"/>
    <col min="15368" max="15368" width="10.625" style="211" customWidth="1"/>
    <col min="15369" max="15369" width="7.75" style="211" customWidth="1"/>
    <col min="15370" max="15370" width="11.125" style="211" customWidth="1"/>
    <col min="15371" max="15374" width="9" style="211" hidden="1" customWidth="1"/>
    <col min="15375" max="15375" width="9" style="211" customWidth="1"/>
    <col min="15376" max="15376" width="32.625" style="211" customWidth="1"/>
    <col min="15377" max="15377" width="19.375" style="211" customWidth="1"/>
    <col min="15378" max="15616" width="9" style="211"/>
    <col min="15617" max="15617" width="5.375" style="211" customWidth="1"/>
    <col min="15618" max="15618" width="18.875" style="211" customWidth="1"/>
    <col min="15619" max="15619" width="10.625" style="211" customWidth="1"/>
    <col min="15620" max="15620" width="9.75" style="211" customWidth="1"/>
    <col min="15621" max="15623" width="10.25" style="211" customWidth="1"/>
    <col min="15624" max="15624" width="10.625" style="211" customWidth="1"/>
    <col min="15625" max="15625" width="7.75" style="211" customWidth="1"/>
    <col min="15626" max="15626" width="11.125" style="211" customWidth="1"/>
    <col min="15627" max="15630" width="9" style="211" hidden="1" customWidth="1"/>
    <col min="15631" max="15631" width="9" style="211" customWidth="1"/>
    <col min="15632" max="15632" width="32.625" style="211" customWidth="1"/>
    <col min="15633" max="15633" width="19.375" style="211" customWidth="1"/>
    <col min="15634" max="15872" width="9" style="211"/>
    <col min="15873" max="15873" width="5.375" style="211" customWidth="1"/>
    <col min="15874" max="15874" width="18.875" style="211" customWidth="1"/>
    <col min="15875" max="15875" width="10.625" style="211" customWidth="1"/>
    <col min="15876" max="15876" width="9.75" style="211" customWidth="1"/>
    <col min="15877" max="15879" width="10.25" style="211" customWidth="1"/>
    <col min="15880" max="15880" width="10.625" style="211" customWidth="1"/>
    <col min="15881" max="15881" width="7.75" style="211" customWidth="1"/>
    <col min="15882" max="15882" width="11.125" style="211" customWidth="1"/>
    <col min="15883" max="15886" width="9" style="211" hidden="1" customWidth="1"/>
    <col min="15887" max="15887" width="9" style="211" customWidth="1"/>
    <col min="15888" max="15888" width="32.625" style="211" customWidth="1"/>
    <col min="15889" max="15889" width="19.375" style="211" customWidth="1"/>
    <col min="15890" max="16128" width="9" style="211"/>
    <col min="16129" max="16129" width="5.375" style="211" customWidth="1"/>
    <col min="16130" max="16130" width="18.875" style="211" customWidth="1"/>
    <col min="16131" max="16131" width="10.625" style="211" customWidth="1"/>
    <col min="16132" max="16132" width="9.75" style="211" customWidth="1"/>
    <col min="16133" max="16135" width="10.25" style="211" customWidth="1"/>
    <col min="16136" max="16136" width="10.625" style="211" customWidth="1"/>
    <col min="16137" max="16137" width="7.75" style="211" customWidth="1"/>
    <col min="16138" max="16138" width="11.125" style="211" customWidth="1"/>
    <col min="16139" max="16142" width="9" style="211" hidden="1" customWidth="1"/>
    <col min="16143" max="16143" width="9" style="211" customWidth="1"/>
    <col min="16144" max="16144" width="32.625" style="211" customWidth="1"/>
    <col min="16145" max="16145" width="19.375" style="211" customWidth="1"/>
    <col min="16146" max="16384" width="9" style="211"/>
  </cols>
  <sheetData>
    <row r="1" spans="2:16">
      <c r="J1" s="219" t="s">
        <v>57</v>
      </c>
    </row>
    <row r="2" spans="2:16" ht="24.75" customHeight="1">
      <c r="D2" s="276" t="s">
        <v>58</v>
      </c>
      <c r="E2" s="276"/>
      <c r="F2" s="276"/>
      <c r="G2" s="276"/>
      <c r="H2" s="276"/>
      <c r="I2" s="276"/>
      <c r="J2" s="276"/>
    </row>
    <row r="3" spans="2:16">
      <c r="D3" s="277" t="s">
        <v>1</v>
      </c>
      <c r="E3" s="277"/>
      <c r="F3" s="206"/>
      <c r="G3" s="206"/>
      <c r="H3" s="206"/>
      <c r="I3" s="206"/>
      <c r="J3" s="211" t="s">
        <v>2</v>
      </c>
    </row>
    <row r="4" spans="2:16" s="205" customFormat="1" ht="18.75" customHeight="1">
      <c r="D4" s="281" t="s">
        <v>59</v>
      </c>
      <c r="E4" s="282" t="s">
        <v>60</v>
      </c>
      <c r="F4" s="278" t="s">
        <v>18</v>
      </c>
      <c r="G4" s="278"/>
      <c r="H4" s="278"/>
      <c r="I4" s="278"/>
      <c r="J4" s="220"/>
      <c r="K4" s="221"/>
      <c r="L4" s="221"/>
      <c r="M4" s="221"/>
      <c r="O4" s="279"/>
      <c r="P4" s="280"/>
    </row>
    <row r="5" spans="2:16" s="209" customFormat="1" ht="30" customHeight="1">
      <c r="B5" s="209" t="s">
        <v>61</v>
      </c>
      <c r="C5" s="209" t="s">
        <v>62</v>
      </c>
      <c r="D5" s="281"/>
      <c r="E5" s="282"/>
      <c r="F5" s="214" t="s">
        <v>63</v>
      </c>
      <c r="G5" s="214" t="s">
        <v>64</v>
      </c>
      <c r="H5" s="214" t="s">
        <v>65</v>
      </c>
      <c r="I5" s="214" t="s">
        <v>66</v>
      </c>
      <c r="J5" s="222" t="s">
        <v>7</v>
      </c>
      <c r="K5" s="223"/>
      <c r="L5" s="223"/>
      <c r="M5" s="223"/>
    </row>
    <row r="6" spans="2:16" s="210" customFormat="1" ht="21" customHeight="1">
      <c r="D6" s="281" t="s">
        <v>67</v>
      </c>
      <c r="E6" s="281"/>
      <c r="F6" s="214">
        <f>SUM(F7:F33)</f>
        <v>321888</v>
      </c>
      <c r="G6" s="214">
        <f>SUM(G7:G33)</f>
        <v>305851.13</v>
      </c>
      <c r="H6" s="214">
        <f t="shared" ref="H6:I6" si="0">SUM(H7:H33)</f>
        <v>77840</v>
      </c>
      <c r="I6" s="214">
        <f t="shared" si="0"/>
        <v>16036.87</v>
      </c>
      <c r="J6" s="222"/>
      <c r="K6" s="224"/>
      <c r="M6" s="224"/>
    </row>
    <row r="7" spans="2:16" ht="21" customHeight="1">
      <c r="B7" s="211" t="s">
        <v>68</v>
      </c>
      <c r="D7" s="215">
        <v>201</v>
      </c>
      <c r="E7" s="216" t="s">
        <v>69</v>
      </c>
      <c r="F7" s="217">
        <f>'[1]2020年功能科目（一般公共预算）'!F8</f>
        <v>29587</v>
      </c>
      <c r="G7" s="217">
        <f>F7-I7</f>
        <v>25224.13</v>
      </c>
      <c r="H7" s="217"/>
      <c r="I7" s="217">
        <f>3339.01+165.3+54+812.16+32.4-40</f>
        <v>4362.87</v>
      </c>
      <c r="J7" s="225"/>
      <c r="K7" s="213">
        <v>165</v>
      </c>
      <c r="L7" s="213">
        <v>54</v>
      </c>
      <c r="M7" s="213">
        <v>658</v>
      </c>
      <c r="N7" s="211">
        <v>22</v>
      </c>
      <c r="O7" s="212"/>
    </row>
    <row r="8" spans="2:16" ht="21" customHeight="1">
      <c r="D8" s="215">
        <v>202</v>
      </c>
      <c r="E8" s="216" t="s">
        <v>70</v>
      </c>
      <c r="F8" s="217">
        <f>'[1]2020年功能科目（一般公共预算）'!F253</f>
        <v>0</v>
      </c>
      <c r="G8" s="217">
        <f t="shared" ref="G8:G33" si="1">F8-I8</f>
        <v>0</v>
      </c>
      <c r="H8" s="217"/>
      <c r="I8" s="217"/>
      <c r="J8" s="225"/>
      <c r="O8" s="212"/>
    </row>
    <row r="9" spans="2:16" ht="21" customHeight="1">
      <c r="D9" s="215">
        <v>203</v>
      </c>
      <c r="E9" s="216" t="s">
        <v>71</v>
      </c>
      <c r="F9" s="217">
        <f>'[1]2020年功能科目（一般公共预算）'!F293</f>
        <v>198</v>
      </c>
      <c r="G9" s="217">
        <f t="shared" si="1"/>
        <v>198</v>
      </c>
      <c r="H9" s="217"/>
      <c r="I9" s="217"/>
      <c r="J9" s="225"/>
      <c r="O9" s="212"/>
    </row>
    <row r="10" spans="2:16" ht="21" customHeight="1">
      <c r="B10" s="211" t="s">
        <v>68</v>
      </c>
      <c r="D10" s="215">
        <v>204</v>
      </c>
      <c r="E10" s="216" t="s">
        <v>72</v>
      </c>
      <c r="F10" s="217">
        <f>'[1]2020年功能科目（一般公共预算）'!F312</f>
        <v>9133</v>
      </c>
      <c r="G10" s="217">
        <f t="shared" si="1"/>
        <v>9133</v>
      </c>
      <c r="H10" s="217"/>
      <c r="I10" s="217"/>
      <c r="J10" s="225"/>
      <c r="O10" s="212"/>
    </row>
    <row r="11" spans="2:16" ht="21" customHeight="1">
      <c r="B11" s="211" t="s">
        <v>68</v>
      </c>
      <c r="C11" s="211" t="s">
        <v>73</v>
      </c>
      <c r="D11" s="215">
        <v>205</v>
      </c>
      <c r="E11" s="216" t="s">
        <v>74</v>
      </c>
      <c r="F11" s="217">
        <f>'[1]2020年功能科目（一般公共预算）'!F403</f>
        <v>58468</v>
      </c>
      <c r="G11" s="217">
        <f t="shared" si="1"/>
        <v>58468</v>
      </c>
      <c r="H11" s="217">
        <v>10399</v>
      </c>
      <c r="I11" s="217"/>
      <c r="J11" s="225"/>
      <c r="O11" s="212"/>
    </row>
    <row r="12" spans="2:16" ht="21" customHeight="1">
      <c r="B12" s="211" t="s">
        <v>68</v>
      </c>
      <c r="D12" s="215">
        <v>206</v>
      </c>
      <c r="E12" s="216" t="s">
        <v>75</v>
      </c>
      <c r="F12" s="217">
        <f>'[1]2020年功能科目（一般公共预算）'!F457</f>
        <v>695</v>
      </c>
      <c r="G12" s="217">
        <f t="shared" si="1"/>
        <v>695</v>
      </c>
      <c r="H12" s="217">
        <v>25</v>
      </c>
      <c r="I12" s="217"/>
      <c r="J12" s="225"/>
      <c r="O12" s="212"/>
    </row>
    <row r="13" spans="2:16" ht="30" customHeight="1">
      <c r="C13" s="211" t="s">
        <v>73</v>
      </c>
      <c r="D13" s="215">
        <v>207</v>
      </c>
      <c r="E13" s="216" t="s">
        <v>76</v>
      </c>
      <c r="F13" s="217">
        <f>'[1]2020年功能科目（一般公共预算）'!F511</f>
        <v>6468</v>
      </c>
      <c r="G13" s="217">
        <f t="shared" si="1"/>
        <v>6256</v>
      </c>
      <c r="H13" s="217">
        <v>216</v>
      </c>
      <c r="I13" s="217">
        <v>212</v>
      </c>
      <c r="J13" s="225"/>
      <c r="O13" s="212"/>
      <c r="P13" s="226"/>
    </row>
    <row r="14" spans="2:16" ht="27.75" customHeight="1">
      <c r="B14" s="211" t="s">
        <v>68</v>
      </c>
      <c r="C14" s="211" t="s">
        <v>73</v>
      </c>
      <c r="D14" s="215">
        <v>208</v>
      </c>
      <c r="E14" s="216" t="s">
        <v>77</v>
      </c>
      <c r="F14" s="217">
        <f>'[1]2020年功能科目（一般公共预算）'!F568</f>
        <v>52336</v>
      </c>
      <c r="G14" s="217">
        <f t="shared" si="1"/>
        <v>50756</v>
      </c>
      <c r="H14" s="217">
        <v>10712</v>
      </c>
      <c r="I14" s="217">
        <v>1580</v>
      </c>
      <c r="J14" s="225"/>
      <c r="O14" s="212"/>
      <c r="P14" s="226"/>
    </row>
    <row r="15" spans="2:16" ht="21" customHeight="1">
      <c r="B15" s="211" t="s">
        <v>68</v>
      </c>
      <c r="C15" s="211" t="s">
        <v>73</v>
      </c>
      <c r="D15" s="215">
        <v>210</v>
      </c>
      <c r="E15" s="216" t="s">
        <v>78</v>
      </c>
      <c r="F15" s="217">
        <f>'[1]2020年功能科目（一般公共预算）'!F694</f>
        <v>51151</v>
      </c>
      <c r="G15" s="217">
        <f t="shared" si="1"/>
        <v>50749</v>
      </c>
      <c r="H15" s="217">
        <v>18038</v>
      </c>
      <c r="I15" s="217">
        <v>402</v>
      </c>
      <c r="J15" s="225"/>
      <c r="O15" s="212"/>
    </row>
    <row r="16" spans="2:16" ht="21" customHeight="1">
      <c r="B16" s="211" t="s">
        <v>68</v>
      </c>
      <c r="D16" s="215">
        <v>211</v>
      </c>
      <c r="E16" s="216" t="s">
        <v>79</v>
      </c>
      <c r="F16" s="218">
        <f>'[1]2020年功能科目（一般公共预算）'!F766</f>
        <v>10249</v>
      </c>
      <c r="G16" s="217">
        <f t="shared" si="1"/>
        <v>10249</v>
      </c>
      <c r="H16" s="217">
        <f>2028+175</f>
        <v>2203</v>
      </c>
      <c r="I16" s="217"/>
      <c r="J16" s="225"/>
      <c r="O16" s="212"/>
      <c r="P16" s="226"/>
    </row>
    <row r="17" spans="2:16" ht="21" customHeight="1">
      <c r="B17" s="211" t="s">
        <v>68</v>
      </c>
      <c r="D17" s="215">
        <v>212</v>
      </c>
      <c r="E17" s="216" t="s">
        <v>80</v>
      </c>
      <c r="F17" s="218">
        <f>'[1]2020年功能科目（一般公共预算）'!F843</f>
        <v>8676</v>
      </c>
      <c r="G17" s="217">
        <f t="shared" si="1"/>
        <v>8676</v>
      </c>
      <c r="H17" s="217"/>
      <c r="I17" s="217"/>
      <c r="J17" s="225"/>
      <c r="O17" s="212"/>
    </row>
    <row r="18" spans="2:16" ht="21" customHeight="1">
      <c r="C18" s="211" t="s">
        <v>73</v>
      </c>
      <c r="D18" s="215">
        <v>213</v>
      </c>
      <c r="E18" s="216" t="s">
        <v>81</v>
      </c>
      <c r="F18" s="218">
        <f>'[1]2020年功能科目（一般公共预算）'!F866</f>
        <v>58703</v>
      </c>
      <c r="G18" s="217">
        <f t="shared" si="1"/>
        <v>50549</v>
      </c>
      <c r="H18" s="217">
        <f>30556+105</f>
        <v>30661</v>
      </c>
      <c r="I18" s="217">
        <f>6154+2000</f>
        <v>8154</v>
      </c>
      <c r="J18" s="225"/>
      <c r="K18" s="213">
        <v>2099</v>
      </c>
      <c r="O18" s="212"/>
    </row>
    <row r="19" spans="2:16" ht="21" customHeight="1">
      <c r="D19" s="215">
        <v>214</v>
      </c>
      <c r="E19" s="216" t="s">
        <v>82</v>
      </c>
      <c r="F19" s="218">
        <f>'[1]2020年功能科目（一般公共预算）'!F977</f>
        <v>8713</v>
      </c>
      <c r="G19" s="217">
        <f t="shared" si="1"/>
        <v>8713</v>
      </c>
      <c r="H19" s="217">
        <v>5431</v>
      </c>
      <c r="I19" s="217"/>
      <c r="J19" s="225"/>
      <c r="O19" s="212"/>
    </row>
    <row r="20" spans="2:16" ht="21" customHeight="1">
      <c r="D20" s="215">
        <v>215</v>
      </c>
      <c r="E20" s="216" t="s">
        <v>83</v>
      </c>
      <c r="F20" s="217">
        <f>'[1]2020年功能科目（一般公共预算）'!F1041</f>
        <v>250</v>
      </c>
      <c r="G20" s="217">
        <f t="shared" si="1"/>
        <v>250</v>
      </c>
      <c r="H20" s="217"/>
      <c r="I20" s="217"/>
      <c r="J20" s="225"/>
      <c r="L20" s="213" t="s">
        <v>84</v>
      </c>
      <c r="O20" s="212"/>
    </row>
    <row r="21" spans="2:16" ht="21" customHeight="1">
      <c r="D21" s="215">
        <v>216</v>
      </c>
      <c r="E21" s="216" t="s">
        <v>85</v>
      </c>
      <c r="F21" s="217">
        <f>'[1]2020年功能科目（一般公共预算）'!F1107</f>
        <v>428</v>
      </c>
      <c r="G21" s="217">
        <f t="shared" si="1"/>
        <v>428</v>
      </c>
      <c r="H21" s="217"/>
      <c r="I21" s="217"/>
      <c r="J21" s="225"/>
      <c r="L21" s="213" t="s">
        <v>86</v>
      </c>
      <c r="O21" s="212"/>
    </row>
    <row r="22" spans="2:16" ht="21" customHeight="1">
      <c r="D22" s="215">
        <v>217</v>
      </c>
      <c r="E22" s="216" t="s">
        <v>87</v>
      </c>
      <c r="F22" s="217">
        <f>'[1]2020年功能科目（一般公共预算）'!F1127</f>
        <v>0</v>
      </c>
      <c r="G22" s="217">
        <f t="shared" si="1"/>
        <v>0</v>
      </c>
      <c r="H22" s="217"/>
      <c r="I22" s="217"/>
      <c r="J22" s="225"/>
      <c r="O22" s="212"/>
    </row>
    <row r="23" spans="2:16" ht="21" customHeight="1">
      <c r="D23" s="215">
        <v>219</v>
      </c>
      <c r="E23" s="216" t="s">
        <v>88</v>
      </c>
      <c r="F23" s="217">
        <f>'[1]2020年功能科目（一般公共预算）'!F1156</f>
        <v>0</v>
      </c>
      <c r="G23" s="217">
        <f t="shared" si="1"/>
        <v>0</v>
      </c>
      <c r="H23" s="217"/>
      <c r="I23" s="217"/>
      <c r="J23" s="225"/>
      <c r="O23" s="212"/>
    </row>
    <row r="24" spans="2:16" ht="21" customHeight="1">
      <c r="D24" s="215">
        <v>220</v>
      </c>
      <c r="E24" s="216" t="s">
        <v>89</v>
      </c>
      <c r="F24" s="217">
        <f>'[1]2020年功能科目（一般公共预算）'!F1166</f>
        <v>3353</v>
      </c>
      <c r="G24" s="217">
        <f t="shared" si="1"/>
        <v>3353</v>
      </c>
      <c r="H24" s="217"/>
      <c r="I24" s="217"/>
      <c r="J24" s="225"/>
      <c r="O24" s="212"/>
    </row>
    <row r="25" spans="2:16" ht="30.75" customHeight="1">
      <c r="C25" s="211" t="s">
        <v>73</v>
      </c>
      <c r="D25" s="215">
        <v>221</v>
      </c>
      <c r="E25" s="216" t="s">
        <v>90</v>
      </c>
      <c r="F25" s="217">
        <f>'[1]2020年功能科目（一般公共预算）'!F1211</f>
        <v>5941</v>
      </c>
      <c r="G25" s="217">
        <f t="shared" si="1"/>
        <v>5456</v>
      </c>
      <c r="H25" s="217">
        <v>60</v>
      </c>
      <c r="I25" s="217">
        <v>485</v>
      </c>
      <c r="J25" s="225"/>
      <c r="O25" s="212"/>
      <c r="P25" s="226"/>
    </row>
    <row r="26" spans="2:16" ht="21" customHeight="1">
      <c r="D26" s="215">
        <v>222</v>
      </c>
      <c r="E26" s="216" t="s">
        <v>91</v>
      </c>
      <c r="F26" s="217">
        <f>'[1]2020年功能科目（一般公共预算）'!F1231</f>
        <v>95</v>
      </c>
      <c r="G26" s="217">
        <f t="shared" si="1"/>
        <v>95</v>
      </c>
      <c r="H26" s="217">
        <v>95</v>
      </c>
      <c r="I26" s="217"/>
      <c r="J26" s="225"/>
      <c r="O26" s="212"/>
    </row>
    <row r="27" spans="2:16" ht="21" customHeight="1">
      <c r="D27" s="215">
        <v>224</v>
      </c>
      <c r="E27" s="216" t="s">
        <v>92</v>
      </c>
      <c r="F27" s="217">
        <f>'[1]2020年功能科目（一般公共预算）'!F1284</f>
        <v>3403</v>
      </c>
      <c r="G27" s="217">
        <f t="shared" si="1"/>
        <v>2562</v>
      </c>
      <c r="H27" s="217"/>
      <c r="I27" s="217">
        <f>266+575</f>
        <v>841</v>
      </c>
      <c r="J27" s="225"/>
      <c r="K27" s="213">
        <v>575</v>
      </c>
      <c r="O27" s="212"/>
    </row>
    <row r="28" spans="2:16" ht="21" customHeight="1">
      <c r="D28" s="215">
        <v>227</v>
      </c>
      <c r="E28" s="216" t="s">
        <v>93</v>
      </c>
      <c r="F28" s="217">
        <f>'[1]2020年功能科目（一般公共预算）'!F1341</f>
        <v>1000</v>
      </c>
      <c r="G28" s="217">
        <f t="shared" si="1"/>
        <v>1000</v>
      </c>
      <c r="H28" s="217"/>
      <c r="I28" s="217"/>
      <c r="J28" s="225"/>
      <c r="O28" s="212"/>
    </row>
    <row r="29" spans="2:16" ht="21" customHeight="1">
      <c r="D29" s="215">
        <v>229</v>
      </c>
      <c r="E29" s="216" t="s">
        <v>94</v>
      </c>
      <c r="F29" s="217">
        <f>'[1]2020年功能科目（一般公共预算）'!F1342</f>
        <v>0</v>
      </c>
      <c r="G29" s="217">
        <f t="shared" si="1"/>
        <v>0</v>
      </c>
      <c r="H29" s="217"/>
      <c r="I29" s="217"/>
      <c r="J29" s="225"/>
      <c r="O29" s="212"/>
    </row>
    <row r="30" spans="2:16" ht="21" customHeight="1">
      <c r="D30" s="215">
        <v>230</v>
      </c>
      <c r="E30" s="216" t="s">
        <v>95</v>
      </c>
      <c r="F30" s="218">
        <f>'[1]2020年功能科目（一般公共预算）'!F1346</f>
        <v>6364</v>
      </c>
      <c r="G30" s="217">
        <f t="shared" si="1"/>
        <v>6364</v>
      </c>
      <c r="H30" s="217"/>
      <c r="I30" s="217"/>
      <c r="J30" s="225" t="s">
        <v>96</v>
      </c>
      <c r="O30" s="212"/>
    </row>
    <row r="31" spans="2:16" ht="21" customHeight="1">
      <c r="D31" s="215">
        <v>231</v>
      </c>
      <c r="E31" s="216" t="s">
        <v>97</v>
      </c>
      <c r="F31" s="217">
        <f>'[1]2020年功能科目（一般公共预算）'!F1429</f>
        <v>400</v>
      </c>
      <c r="G31" s="217">
        <f t="shared" si="1"/>
        <v>400</v>
      </c>
      <c r="H31" s="217"/>
      <c r="I31" s="217"/>
      <c r="J31" s="225"/>
      <c r="O31" s="212"/>
    </row>
    <row r="32" spans="2:16" ht="21" customHeight="1">
      <c r="D32" s="215">
        <v>232</v>
      </c>
      <c r="E32" s="216" t="s">
        <v>98</v>
      </c>
      <c r="F32" s="217">
        <f>'[1]2020年功能科目（一般公共预算）'!F1437</f>
        <v>6277</v>
      </c>
      <c r="G32" s="217">
        <f t="shared" si="1"/>
        <v>6277</v>
      </c>
      <c r="H32" s="217"/>
      <c r="I32" s="217"/>
      <c r="J32" s="225"/>
      <c r="O32" s="212"/>
    </row>
    <row r="33" spans="4:15" ht="21" customHeight="1">
      <c r="D33" s="215">
        <v>233</v>
      </c>
      <c r="E33" s="216" t="s">
        <v>99</v>
      </c>
      <c r="F33" s="217">
        <f>'[1]2020年功能科目（一般公共预算）'!F1445</f>
        <v>0</v>
      </c>
      <c r="G33" s="217">
        <f t="shared" si="1"/>
        <v>0</v>
      </c>
      <c r="H33" s="217"/>
      <c r="I33" s="217"/>
      <c r="J33" s="225"/>
      <c r="O33" s="212"/>
    </row>
  </sheetData>
  <mergeCells count="7">
    <mergeCell ref="D2:J2"/>
    <mergeCell ref="D3:E3"/>
    <mergeCell ref="F4:I4"/>
    <mergeCell ref="O4:P4"/>
    <mergeCell ref="D6:E6"/>
    <mergeCell ref="D4:D5"/>
    <mergeCell ref="E4:E5"/>
  </mergeCells>
  <phoneticPr fontId="42" type="noConversion"/>
  <pageMargins left="0.31496062992126" right="0.31496062992126" top="0.74803149606299202" bottom="0.74803149606299202" header="0.31496062992126" footer="0.31496062992126"/>
  <pageSetup paperSize="9" scale="90" orientation="landscape" horizontalDpi="180" verticalDpi="1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45"/>
  <sheetViews>
    <sheetView workbookViewId="0">
      <selection sqref="A1:C1"/>
    </sheetView>
  </sheetViews>
  <sheetFormatPr defaultColWidth="9" defaultRowHeight="13.5"/>
  <cols>
    <col min="1" max="1" width="13.25" style="261" customWidth="1"/>
    <col min="2" max="2" width="40.125" style="203" customWidth="1"/>
    <col min="3" max="3" width="22.125" style="202" customWidth="1"/>
    <col min="4" max="16384" width="9" style="204"/>
  </cols>
  <sheetData>
    <row r="1" spans="1:6" ht="27" customHeight="1">
      <c r="A1" s="283" t="s">
        <v>100</v>
      </c>
      <c r="B1" s="283"/>
      <c r="C1" s="283"/>
    </row>
    <row r="2" spans="1:6" ht="21" customHeight="1">
      <c r="A2" s="277" t="s">
        <v>1</v>
      </c>
      <c r="B2" s="277"/>
      <c r="C2" s="205" t="s">
        <v>2</v>
      </c>
      <c r="D2" s="206"/>
      <c r="E2" s="206"/>
      <c r="F2" s="206"/>
    </row>
    <row r="3" spans="1:6" ht="26.1" customHeight="1">
      <c r="A3" s="260" t="s">
        <v>101</v>
      </c>
      <c r="B3" s="207" t="s">
        <v>102</v>
      </c>
      <c r="C3" s="207" t="s">
        <v>103</v>
      </c>
    </row>
    <row r="4" spans="1:6" ht="21.95" customHeight="1">
      <c r="A4" s="260">
        <v>501</v>
      </c>
      <c r="B4" s="208" t="s">
        <v>104</v>
      </c>
      <c r="C4" s="207">
        <v>321888</v>
      </c>
    </row>
    <row r="5" spans="1:6" ht="21.95" customHeight="1">
      <c r="A5" s="260">
        <v>201</v>
      </c>
      <c r="B5" s="208" t="s">
        <v>69</v>
      </c>
      <c r="C5" s="207">
        <v>29587</v>
      </c>
    </row>
    <row r="6" spans="1:6" ht="21.95" customHeight="1">
      <c r="A6" s="260">
        <v>20101</v>
      </c>
      <c r="B6" s="208" t="s">
        <v>105</v>
      </c>
      <c r="C6" s="207">
        <v>1063</v>
      </c>
    </row>
    <row r="7" spans="1:6" ht="21.95" customHeight="1">
      <c r="A7" s="260">
        <v>2010101</v>
      </c>
      <c r="B7" s="208" t="s">
        <v>106</v>
      </c>
      <c r="C7" s="207">
        <v>619</v>
      </c>
    </row>
    <row r="8" spans="1:6" ht="21.95" customHeight="1">
      <c r="A8" s="260">
        <v>2010102</v>
      </c>
      <c r="B8" s="208" t="s">
        <v>107</v>
      </c>
      <c r="C8" s="207">
        <v>409</v>
      </c>
    </row>
    <row r="9" spans="1:6" ht="21.95" customHeight="1">
      <c r="A9" s="260">
        <v>2010103</v>
      </c>
      <c r="B9" s="208" t="s">
        <v>108</v>
      </c>
      <c r="C9" s="207">
        <v>0</v>
      </c>
    </row>
    <row r="10" spans="1:6" ht="21.95" customHeight="1">
      <c r="A10" s="260">
        <v>2010104</v>
      </c>
      <c r="B10" s="208" t="s">
        <v>109</v>
      </c>
      <c r="C10" s="207">
        <v>35</v>
      </c>
    </row>
    <row r="11" spans="1:6" ht="21.95" customHeight="1">
      <c r="A11" s="260">
        <v>2010105</v>
      </c>
      <c r="B11" s="208" t="s">
        <v>110</v>
      </c>
      <c r="C11" s="207">
        <v>0</v>
      </c>
    </row>
    <row r="12" spans="1:6" ht="21.95" customHeight="1">
      <c r="A12" s="260">
        <v>2010106</v>
      </c>
      <c r="B12" s="208" t="s">
        <v>111</v>
      </c>
      <c r="C12" s="207">
        <v>0</v>
      </c>
    </row>
    <row r="13" spans="1:6" ht="21.95" customHeight="1">
      <c r="A13" s="260">
        <v>2010107</v>
      </c>
      <c r="B13" s="208" t="s">
        <v>112</v>
      </c>
      <c r="C13" s="207">
        <v>0</v>
      </c>
    </row>
    <row r="14" spans="1:6" ht="21.95" customHeight="1">
      <c r="A14" s="260">
        <v>2010108</v>
      </c>
      <c r="B14" s="208" t="s">
        <v>113</v>
      </c>
      <c r="C14" s="207">
        <v>0</v>
      </c>
    </row>
    <row r="15" spans="1:6" ht="21.95" customHeight="1">
      <c r="A15" s="260">
        <v>2010109</v>
      </c>
      <c r="B15" s="208" t="s">
        <v>114</v>
      </c>
      <c r="C15" s="207">
        <v>0</v>
      </c>
    </row>
    <row r="16" spans="1:6" ht="21.95" customHeight="1">
      <c r="A16" s="260">
        <v>2010150</v>
      </c>
      <c r="B16" s="208" t="s">
        <v>115</v>
      </c>
      <c r="C16" s="207">
        <v>0</v>
      </c>
    </row>
    <row r="17" spans="1:3" ht="21.95" customHeight="1">
      <c r="A17" s="260">
        <v>2010199</v>
      </c>
      <c r="B17" s="208" t="s">
        <v>116</v>
      </c>
      <c r="C17" s="207">
        <v>0</v>
      </c>
    </row>
    <row r="18" spans="1:3" ht="21.95" customHeight="1">
      <c r="A18" s="260">
        <v>20102</v>
      </c>
      <c r="B18" s="208" t="s">
        <v>117</v>
      </c>
      <c r="C18" s="207">
        <v>703</v>
      </c>
    </row>
    <row r="19" spans="1:3" ht="21.95" customHeight="1">
      <c r="A19" s="260">
        <v>2010201</v>
      </c>
      <c r="B19" s="208" t="s">
        <v>106</v>
      </c>
      <c r="C19" s="207">
        <v>368</v>
      </c>
    </row>
    <row r="20" spans="1:3" ht="21.95" customHeight="1">
      <c r="A20" s="260">
        <v>2010202</v>
      </c>
      <c r="B20" s="208" t="s">
        <v>107</v>
      </c>
      <c r="C20" s="207">
        <v>295</v>
      </c>
    </row>
    <row r="21" spans="1:3" ht="21.95" customHeight="1">
      <c r="A21" s="260">
        <v>2010203</v>
      </c>
      <c r="B21" s="208" t="s">
        <v>108</v>
      </c>
      <c r="C21" s="207">
        <v>0</v>
      </c>
    </row>
    <row r="22" spans="1:3" ht="21.95" customHeight="1">
      <c r="A22" s="260">
        <v>2010204</v>
      </c>
      <c r="B22" s="208" t="s">
        <v>118</v>
      </c>
      <c r="C22" s="207">
        <v>40</v>
      </c>
    </row>
    <row r="23" spans="1:3" ht="21.95" customHeight="1">
      <c r="A23" s="260">
        <v>2010205</v>
      </c>
      <c r="B23" s="208" t="s">
        <v>119</v>
      </c>
      <c r="C23" s="207">
        <v>0</v>
      </c>
    </row>
    <row r="24" spans="1:3" ht="21.95" customHeight="1">
      <c r="A24" s="260">
        <v>2010206</v>
      </c>
      <c r="B24" s="208" t="s">
        <v>120</v>
      </c>
      <c r="C24" s="207">
        <v>0</v>
      </c>
    </row>
    <row r="25" spans="1:3" ht="21.95" customHeight="1">
      <c r="A25" s="260">
        <v>2010250</v>
      </c>
      <c r="B25" s="208" t="s">
        <v>115</v>
      </c>
      <c r="C25" s="207">
        <v>0</v>
      </c>
    </row>
    <row r="26" spans="1:3" ht="21.95" customHeight="1">
      <c r="A26" s="260">
        <v>2010299</v>
      </c>
      <c r="B26" s="208" t="s">
        <v>121</v>
      </c>
      <c r="C26" s="207">
        <v>0</v>
      </c>
    </row>
    <row r="27" spans="1:3" ht="21.95" customHeight="1">
      <c r="A27" s="260">
        <v>20103</v>
      </c>
      <c r="B27" s="208" t="s">
        <v>122</v>
      </c>
      <c r="C27" s="207">
        <v>10424</v>
      </c>
    </row>
    <row r="28" spans="1:3" ht="21.95" customHeight="1">
      <c r="A28" s="260">
        <v>2010301</v>
      </c>
      <c r="B28" s="208" t="s">
        <v>106</v>
      </c>
      <c r="C28" s="207">
        <v>5476</v>
      </c>
    </row>
    <row r="29" spans="1:3" ht="21.95" customHeight="1">
      <c r="A29" s="260">
        <v>2010302</v>
      </c>
      <c r="B29" s="208" t="s">
        <v>107</v>
      </c>
      <c r="C29" s="207">
        <v>1772</v>
      </c>
    </row>
    <row r="30" spans="1:3" ht="21.95" customHeight="1">
      <c r="A30" s="260">
        <v>2010303</v>
      </c>
      <c r="B30" s="208" t="s">
        <v>108</v>
      </c>
      <c r="C30" s="207">
        <v>744</v>
      </c>
    </row>
    <row r="31" spans="1:3" ht="21.95" customHeight="1">
      <c r="A31" s="260">
        <v>2010304</v>
      </c>
      <c r="B31" s="208" t="s">
        <v>123</v>
      </c>
      <c r="C31" s="207">
        <v>0</v>
      </c>
    </row>
    <row r="32" spans="1:3" ht="21.95" customHeight="1">
      <c r="A32" s="260">
        <v>2010305</v>
      </c>
      <c r="B32" s="208" t="s">
        <v>124</v>
      </c>
      <c r="C32" s="207">
        <v>0</v>
      </c>
    </row>
    <row r="33" spans="1:3" ht="21.95" customHeight="1">
      <c r="A33" s="260">
        <v>2010306</v>
      </c>
      <c r="B33" s="208" t="s">
        <v>125</v>
      </c>
      <c r="C33" s="207">
        <v>240</v>
      </c>
    </row>
    <row r="34" spans="1:3" ht="21.95" customHeight="1">
      <c r="A34" s="260">
        <v>2010308</v>
      </c>
      <c r="B34" s="208" t="s">
        <v>126</v>
      </c>
      <c r="C34" s="207">
        <v>1246</v>
      </c>
    </row>
    <row r="35" spans="1:3" ht="21.95" customHeight="1">
      <c r="A35" s="260">
        <v>2010309</v>
      </c>
      <c r="B35" s="208" t="s">
        <v>127</v>
      </c>
      <c r="C35" s="207">
        <v>0</v>
      </c>
    </row>
    <row r="36" spans="1:3" ht="21.95" customHeight="1">
      <c r="A36" s="260">
        <v>2010350</v>
      </c>
      <c r="B36" s="208" t="s">
        <v>115</v>
      </c>
      <c r="C36" s="207">
        <v>0</v>
      </c>
    </row>
    <row r="37" spans="1:3" ht="21.95" customHeight="1">
      <c r="A37" s="260">
        <v>2010399</v>
      </c>
      <c r="B37" s="208" t="s">
        <v>128</v>
      </c>
      <c r="C37" s="207">
        <v>946</v>
      </c>
    </row>
    <row r="38" spans="1:3" ht="21.95" customHeight="1">
      <c r="A38" s="260">
        <v>20104</v>
      </c>
      <c r="B38" s="208" t="s">
        <v>129</v>
      </c>
      <c r="C38" s="207">
        <v>1071</v>
      </c>
    </row>
    <row r="39" spans="1:3" ht="21.95" customHeight="1">
      <c r="A39" s="260">
        <v>2010401</v>
      </c>
      <c r="B39" s="208" t="s">
        <v>106</v>
      </c>
      <c r="C39" s="207">
        <v>675</v>
      </c>
    </row>
    <row r="40" spans="1:3" ht="21.95" customHeight="1">
      <c r="A40" s="260">
        <v>2010402</v>
      </c>
      <c r="B40" s="208" t="s">
        <v>107</v>
      </c>
      <c r="C40" s="207">
        <v>396</v>
      </c>
    </row>
    <row r="41" spans="1:3" ht="21.95" customHeight="1">
      <c r="A41" s="260">
        <v>2010403</v>
      </c>
      <c r="B41" s="208" t="s">
        <v>108</v>
      </c>
      <c r="C41" s="207">
        <v>0</v>
      </c>
    </row>
    <row r="42" spans="1:3" ht="21.95" customHeight="1">
      <c r="A42" s="260">
        <v>2010404</v>
      </c>
      <c r="B42" s="208" t="s">
        <v>130</v>
      </c>
      <c r="C42" s="207">
        <v>0</v>
      </c>
    </row>
    <row r="43" spans="1:3" ht="21.95" customHeight="1">
      <c r="A43" s="260">
        <v>2010405</v>
      </c>
      <c r="B43" s="208" t="s">
        <v>131</v>
      </c>
      <c r="C43" s="207">
        <v>0</v>
      </c>
    </row>
    <row r="44" spans="1:3" ht="21.95" customHeight="1">
      <c r="A44" s="260">
        <v>2010406</v>
      </c>
      <c r="B44" s="208" t="s">
        <v>132</v>
      </c>
      <c r="C44" s="207">
        <v>0</v>
      </c>
    </row>
    <row r="45" spans="1:3" ht="21.95" customHeight="1">
      <c r="A45" s="260">
        <v>2010407</v>
      </c>
      <c r="B45" s="208" t="s">
        <v>133</v>
      </c>
      <c r="C45" s="207">
        <v>0</v>
      </c>
    </row>
    <row r="46" spans="1:3" ht="21.95" customHeight="1">
      <c r="A46" s="260">
        <v>2010408</v>
      </c>
      <c r="B46" s="208" t="s">
        <v>134</v>
      </c>
      <c r="C46" s="207">
        <v>0</v>
      </c>
    </row>
    <row r="47" spans="1:3" ht="21.95" customHeight="1">
      <c r="A47" s="260">
        <v>2010409</v>
      </c>
      <c r="B47" s="208" t="s">
        <v>135</v>
      </c>
      <c r="C47" s="207">
        <v>0</v>
      </c>
    </row>
    <row r="48" spans="1:3" ht="21.95" customHeight="1">
      <c r="A48" s="260">
        <v>2010450</v>
      </c>
      <c r="B48" s="208" t="s">
        <v>115</v>
      </c>
      <c r="C48" s="207">
        <v>0</v>
      </c>
    </row>
    <row r="49" spans="1:3" ht="21.95" customHeight="1">
      <c r="A49" s="260">
        <v>2010499</v>
      </c>
      <c r="B49" s="208" t="s">
        <v>136</v>
      </c>
      <c r="C49" s="207">
        <v>0</v>
      </c>
    </row>
    <row r="50" spans="1:3" ht="21.95" customHeight="1">
      <c r="A50" s="260">
        <v>20105</v>
      </c>
      <c r="B50" s="208" t="s">
        <v>137</v>
      </c>
      <c r="C50" s="207">
        <v>259</v>
      </c>
    </row>
    <row r="51" spans="1:3" ht="21.95" customHeight="1">
      <c r="A51" s="260">
        <v>2010501</v>
      </c>
      <c r="B51" s="208" t="s">
        <v>106</v>
      </c>
      <c r="C51" s="207">
        <v>161</v>
      </c>
    </row>
    <row r="52" spans="1:3" ht="21.95" customHeight="1">
      <c r="A52" s="260">
        <v>2010502</v>
      </c>
      <c r="B52" s="208" t="s">
        <v>107</v>
      </c>
      <c r="C52" s="207">
        <v>98</v>
      </c>
    </row>
    <row r="53" spans="1:3" ht="21.95" customHeight="1">
      <c r="A53" s="260">
        <v>2010503</v>
      </c>
      <c r="B53" s="208" t="s">
        <v>108</v>
      </c>
      <c r="C53" s="207">
        <v>0</v>
      </c>
    </row>
    <row r="54" spans="1:3" ht="21.95" customHeight="1">
      <c r="A54" s="260">
        <v>2010504</v>
      </c>
      <c r="B54" s="208" t="s">
        <v>138</v>
      </c>
      <c r="C54" s="207">
        <v>0</v>
      </c>
    </row>
    <row r="55" spans="1:3" ht="21.95" customHeight="1">
      <c r="A55" s="260">
        <v>2010505</v>
      </c>
      <c r="B55" s="208" t="s">
        <v>139</v>
      </c>
      <c r="C55" s="207">
        <v>0</v>
      </c>
    </row>
    <row r="56" spans="1:3" ht="21.95" customHeight="1">
      <c r="A56" s="260">
        <v>2010506</v>
      </c>
      <c r="B56" s="208" t="s">
        <v>140</v>
      </c>
      <c r="C56" s="207">
        <v>0</v>
      </c>
    </row>
    <row r="57" spans="1:3" ht="21.95" customHeight="1">
      <c r="A57" s="260">
        <v>2010507</v>
      </c>
      <c r="B57" s="208" t="s">
        <v>141</v>
      </c>
      <c r="C57" s="207">
        <v>0</v>
      </c>
    </row>
    <row r="58" spans="1:3" ht="21.95" customHeight="1">
      <c r="A58" s="260">
        <v>2010508</v>
      </c>
      <c r="B58" s="208" t="s">
        <v>142</v>
      </c>
      <c r="C58" s="207">
        <v>0</v>
      </c>
    </row>
    <row r="59" spans="1:3" ht="21.95" customHeight="1">
      <c r="A59" s="260">
        <v>2010550</v>
      </c>
      <c r="B59" s="208" t="s">
        <v>115</v>
      </c>
      <c r="C59" s="207">
        <v>0</v>
      </c>
    </row>
    <row r="60" spans="1:3" ht="21.95" customHeight="1">
      <c r="A60" s="260">
        <v>2010599</v>
      </c>
      <c r="B60" s="208" t="s">
        <v>143</v>
      </c>
      <c r="C60" s="207">
        <v>0</v>
      </c>
    </row>
    <row r="61" spans="1:3" ht="21.95" customHeight="1">
      <c r="A61" s="260">
        <v>20106</v>
      </c>
      <c r="B61" s="208" t="s">
        <v>144</v>
      </c>
      <c r="C61" s="207">
        <v>3065</v>
      </c>
    </row>
    <row r="62" spans="1:3" ht="21.95" customHeight="1">
      <c r="A62" s="260">
        <v>2010601</v>
      </c>
      <c r="B62" s="208" t="s">
        <v>106</v>
      </c>
      <c r="C62" s="207">
        <v>2245</v>
      </c>
    </row>
    <row r="63" spans="1:3" ht="21.95" customHeight="1">
      <c r="A63" s="260">
        <v>2010602</v>
      </c>
      <c r="B63" s="208" t="s">
        <v>107</v>
      </c>
      <c r="C63" s="207">
        <v>500</v>
      </c>
    </row>
    <row r="64" spans="1:3" ht="21.95" customHeight="1">
      <c r="A64" s="260">
        <v>2010603</v>
      </c>
      <c r="B64" s="208" t="s">
        <v>108</v>
      </c>
      <c r="C64" s="207">
        <v>0</v>
      </c>
    </row>
    <row r="65" spans="1:3" ht="21.95" customHeight="1">
      <c r="A65" s="260">
        <v>2010604</v>
      </c>
      <c r="B65" s="208" t="s">
        <v>145</v>
      </c>
      <c r="C65" s="207">
        <v>0</v>
      </c>
    </row>
    <row r="66" spans="1:3" ht="21.95" customHeight="1">
      <c r="A66" s="260">
        <v>2010605</v>
      </c>
      <c r="B66" s="208" t="s">
        <v>146</v>
      </c>
      <c r="C66" s="207">
        <v>0</v>
      </c>
    </row>
    <row r="67" spans="1:3" ht="21.95" customHeight="1">
      <c r="A67" s="260">
        <v>2010606</v>
      </c>
      <c r="B67" s="208" t="s">
        <v>147</v>
      </c>
      <c r="C67" s="207">
        <v>0</v>
      </c>
    </row>
    <row r="68" spans="1:3" ht="21.95" customHeight="1">
      <c r="A68" s="260">
        <v>2010607</v>
      </c>
      <c r="B68" s="208" t="s">
        <v>148</v>
      </c>
      <c r="C68" s="207">
        <v>0</v>
      </c>
    </row>
    <row r="69" spans="1:3" ht="21.95" customHeight="1">
      <c r="A69" s="260">
        <v>2010608</v>
      </c>
      <c r="B69" s="208" t="s">
        <v>149</v>
      </c>
      <c r="C69" s="207">
        <v>320</v>
      </c>
    </row>
    <row r="70" spans="1:3" ht="21.95" customHeight="1">
      <c r="A70" s="260">
        <v>2010650</v>
      </c>
      <c r="B70" s="208" t="s">
        <v>115</v>
      </c>
      <c r="C70" s="207">
        <v>0</v>
      </c>
    </row>
    <row r="71" spans="1:3" ht="21.95" customHeight="1">
      <c r="A71" s="260">
        <v>2010699</v>
      </c>
      <c r="B71" s="208" t="s">
        <v>150</v>
      </c>
      <c r="C71" s="207">
        <v>0</v>
      </c>
    </row>
    <row r="72" spans="1:3" ht="21.95" customHeight="1">
      <c r="A72" s="260">
        <v>20107</v>
      </c>
      <c r="B72" s="208" t="s">
        <v>151</v>
      </c>
      <c r="C72" s="207">
        <v>2934</v>
      </c>
    </row>
    <row r="73" spans="1:3" ht="21.95" customHeight="1">
      <c r="A73" s="260">
        <v>2010701</v>
      </c>
      <c r="B73" s="208" t="s">
        <v>106</v>
      </c>
      <c r="C73" s="207">
        <v>514</v>
      </c>
    </row>
    <row r="74" spans="1:3" ht="21.95" customHeight="1">
      <c r="A74" s="260">
        <v>2010702</v>
      </c>
      <c r="B74" s="208" t="s">
        <v>107</v>
      </c>
      <c r="C74" s="207">
        <v>2420</v>
      </c>
    </row>
    <row r="75" spans="1:3" ht="21.95" customHeight="1">
      <c r="A75" s="260">
        <v>2010703</v>
      </c>
      <c r="B75" s="208" t="s">
        <v>108</v>
      </c>
      <c r="C75" s="207">
        <v>0</v>
      </c>
    </row>
    <row r="76" spans="1:3" ht="21.95" customHeight="1">
      <c r="A76" s="260">
        <v>2010704</v>
      </c>
      <c r="B76" s="208" t="s">
        <v>152</v>
      </c>
      <c r="C76" s="207">
        <v>0</v>
      </c>
    </row>
    <row r="77" spans="1:3" ht="21.95" customHeight="1">
      <c r="A77" s="260">
        <v>2010705</v>
      </c>
      <c r="B77" s="208" t="s">
        <v>153</v>
      </c>
      <c r="C77" s="207">
        <v>0</v>
      </c>
    </row>
    <row r="78" spans="1:3" ht="21.95" customHeight="1">
      <c r="A78" s="260">
        <v>2010706</v>
      </c>
      <c r="B78" s="208" t="s">
        <v>154</v>
      </c>
      <c r="C78" s="207">
        <v>0</v>
      </c>
    </row>
    <row r="79" spans="1:3" ht="21.95" customHeight="1">
      <c r="A79" s="260">
        <v>2010707</v>
      </c>
      <c r="B79" s="208" t="s">
        <v>155</v>
      </c>
      <c r="C79" s="207">
        <v>0</v>
      </c>
    </row>
    <row r="80" spans="1:3" ht="21.95" customHeight="1">
      <c r="A80" s="260">
        <v>2010708</v>
      </c>
      <c r="B80" s="208" t="s">
        <v>156</v>
      </c>
      <c r="C80" s="207">
        <v>0</v>
      </c>
    </row>
    <row r="81" spans="1:3" ht="21.95" customHeight="1">
      <c r="A81" s="260">
        <v>2010709</v>
      </c>
      <c r="B81" s="208" t="s">
        <v>148</v>
      </c>
      <c r="C81" s="207">
        <v>0</v>
      </c>
    </row>
    <row r="82" spans="1:3" ht="21.95" customHeight="1">
      <c r="A82" s="260">
        <v>2010750</v>
      </c>
      <c r="B82" s="208" t="s">
        <v>115</v>
      </c>
      <c r="C82" s="207">
        <v>0</v>
      </c>
    </row>
    <row r="83" spans="1:3" ht="21.95" customHeight="1">
      <c r="A83" s="260">
        <v>2010799</v>
      </c>
      <c r="B83" s="208" t="s">
        <v>157</v>
      </c>
      <c r="C83" s="207">
        <v>0</v>
      </c>
    </row>
    <row r="84" spans="1:3" ht="21.95" customHeight="1">
      <c r="A84" s="260">
        <v>20108</v>
      </c>
      <c r="B84" s="208" t="s">
        <v>158</v>
      </c>
      <c r="C84" s="207">
        <v>386</v>
      </c>
    </row>
    <row r="85" spans="1:3" ht="21.95" customHeight="1">
      <c r="A85" s="260">
        <v>2010801</v>
      </c>
      <c r="B85" s="208" t="s">
        <v>106</v>
      </c>
      <c r="C85" s="207">
        <v>253</v>
      </c>
    </row>
    <row r="86" spans="1:3" ht="21.95" customHeight="1">
      <c r="A86" s="260">
        <v>2010802</v>
      </c>
      <c r="B86" s="208" t="s">
        <v>107</v>
      </c>
      <c r="C86" s="207">
        <v>133</v>
      </c>
    </row>
    <row r="87" spans="1:3" ht="21.95" customHeight="1">
      <c r="A87" s="260">
        <v>2010803</v>
      </c>
      <c r="B87" s="208" t="s">
        <v>108</v>
      </c>
      <c r="C87" s="207">
        <v>0</v>
      </c>
    </row>
    <row r="88" spans="1:3" ht="21.95" customHeight="1">
      <c r="A88" s="260">
        <v>2010804</v>
      </c>
      <c r="B88" s="208" t="s">
        <v>159</v>
      </c>
      <c r="C88" s="207">
        <v>0</v>
      </c>
    </row>
    <row r="89" spans="1:3" ht="21.95" customHeight="1">
      <c r="A89" s="260">
        <v>2010805</v>
      </c>
      <c r="B89" s="208" t="s">
        <v>160</v>
      </c>
      <c r="C89" s="207">
        <v>0</v>
      </c>
    </row>
    <row r="90" spans="1:3" ht="21.95" customHeight="1">
      <c r="A90" s="260">
        <v>2010806</v>
      </c>
      <c r="B90" s="208" t="s">
        <v>148</v>
      </c>
      <c r="C90" s="207">
        <v>0</v>
      </c>
    </row>
    <row r="91" spans="1:3" ht="21.95" customHeight="1">
      <c r="A91" s="260">
        <v>2010850</v>
      </c>
      <c r="B91" s="208" t="s">
        <v>115</v>
      </c>
      <c r="C91" s="207">
        <v>0</v>
      </c>
    </row>
    <row r="92" spans="1:3" ht="21.95" customHeight="1">
      <c r="A92" s="260">
        <v>2010899</v>
      </c>
      <c r="B92" s="208" t="s">
        <v>161</v>
      </c>
      <c r="C92" s="207">
        <v>0</v>
      </c>
    </row>
    <row r="93" spans="1:3" ht="21.95" customHeight="1">
      <c r="A93" s="260">
        <v>20109</v>
      </c>
      <c r="B93" s="208" t="s">
        <v>162</v>
      </c>
      <c r="C93" s="207">
        <v>0</v>
      </c>
    </row>
    <row r="94" spans="1:3" ht="21.95" customHeight="1">
      <c r="A94" s="260">
        <v>2010901</v>
      </c>
      <c r="B94" s="208" t="s">
        <v>106</v>
      </c>
      <c r="C94" s="207">
        <v>0</v>
      </c>
    </row>
    <row r="95" spans="1:3" ht="21.95" customHeight="1">
      <c r="A95" s="260">
        <v>2010902</v>
      </c>
      <c r="B95" s="208" t="s">
        <v>107</v>
      </c>
      <c r="C95" s="207">
        <v>0</v>
      </c>
    </row>
    <row r="96" spans="1:3" ht="21.95" customHeight="1">
      <c r="A96" s="260">
        <v>2010903</v>
      </c>
      <c r="B96" s="208" t="s">
        <v>108</v>
      </c>
      <c r="C96" s="207">
        <v>0</v>
      </c>
    </row>
    <row r="97" spans="1:3" ht="21.95" customHeight="1">
      <c r="A97" s="260">
        <v>2010905</v>
      </c>
      <c r="B97" s="208" t="s">
        <v>163</v>
      </c>
      <c r="C97" s="207">
        <v>0</v>
      </c>
    </row>
    <row r="98" spans="1:3" ht="21.95" customHeight="1">
      <c r="A98" s="260">
        <v>2010907</v>
      </c>
      <c r="B98" s="208" t="s">
        <v>164</v>
      </c>
      <c r="C98" s="207">
        <v>0</v>
      </c>
    </row>
    <row r="99" spans="1:3" ht="21.95" customHeight="1">
      <c r="A99" s="260">
        <v>2010908</v>
      </c>
      <c r="B99" s="208" t="s">
        <v>148</v>
      </c>
      <c r="C99" s="207">
        <v>0</v>
      </c>
    </row>
    <row r="100" spans="1:3" ht="21.95" customHeight="1">
      <c r="A100" s="260">
        <v>2010909</v>
      </c>
      <c r="B100" s="208" t="s">
        <v>165</v>
      </c>
      <c r="C100" s="207">
        <v>0</v>
      </c>
    </row>
    <row r="101" spans="1:3" ht="21.95" customHeight="1">
      <c r="A101" s="260">
        <v>2010910</v>
      </c>
      <c r="B101" s="208" t="s">
        <v>166</v>
      </c>
      <c r="C101" s="207">
        <v>0</v>
      </c>
    </row>
    <row r="102" spans="1:3" ht="21.95" customHeight="1">
      <c r="A102" s="260">
        <v>2010911</v>
      </c>
      <c r="B102" s="208" t="s">
        <v>167</v>
      </c>
      <c r="C102" s="207">
        <v>0</v>
      </c>
    </row>
    <row r="103" spans="1:3" ht="21.95" customHeight="1">
      <c r="A103" s="260">
        <v>2010912</v>
      </c>
      <c r="B103" s="208" t="s">
        <v>168</v>
      </c>
      <c r="C103" s="207">
        <v>0</v>
      </c>
    </row>
    <row r="104" spans="1:3" ht="21.95" customHeight="1">
      <c r="A104" s="260">
        <v>2010950</v>
      </c>
      <c r="B104" s="208" t="s">
        <v>115</v>
      </c>
      <c r="C104" s="207">
        <v>0</v>
      </c>
    </row>
    <row r="105" spans="1:3" ht="21.95" customHeight="1">
      <c r="A105" s="260">
        <v>2010999</v>
      </c>
      <c r="B105" s="208" t="s">
        <v>169</v>
      </c>
      <c r="C105" s="207">
        <v>0</v>
      </c>
    </row>
    <row r="106" spans="1:3" ht="21.95" customHeight="1">
      <c r="A106" s="260">
        <v>20110</v>
      </c>
      <c r="B106" s="208" t="s">
        <v>170</v>
      </c>
      <c r="C106" s="207">
        <v>38</v>
      </c>
    </row>
    <row r="107" spans="1:3" ht="21.95" customHeight="1">
      <c r="A107" s="260">
        <v>2011001</v>
      </c>
      <c r="B107" s="208" t="s">
        <v>106</v>
      </c>
      <c r="C107" s="207">
        <v>0</v>
      </c>
    </row>
    <row r="108" spans="1:3" ht="21.95" customHeight="1">
      <c r="A108" s="260">
        <v>2011002</v>
      </c>
      <c r="B108" s="208" t="s">
        <v>107</v>
      </c>
      <c r="C108" s="207">
        <v>0</v>
      </c>
    </row>
    <row r="109" spans="1:3" ht="21.95" customHeight="1">
      <c r="A109" s="260">
        <v>2011003</v>
      </c>
      <c r="B109" s="208" t="s">
        <v>108</v>
      </c>
      <c r="C109" s="207">
        <v>0</v>
      </c>
    </row>
    <row r="110" spans="1:3" ht="21.95" customHeight="1">
      <c r="A110" s="260">
        <v>2011004</v>
      </c>
      <c r="B110" s="208" t="s">
        <v>171</v>
      </c>
      <c r="C110" s="207">
        <v>0</v>
      </c>
    </row>
    <row r="111" spans="1:3" ht="21.95" customHeight="1">
      <c r="A111" s="260">
        <v>2011005</v>
      </c>
      <c r="B111" s="208" t="s">
        <v>172</v>
      </c>
      <c r="C111" s="207">
        <v>0</v>
      </c>
    </row>
    <row r="112" spans="1:3" ht="21.95" customHeight="1">
      <c r="A112" s="260">
        <v>2011007</v>
      </c>
      <c r="B112" s="208" t="s">
        <v>173</v>
      </c>
      <c r="C112" s="207">
        <v>0</v>
      </c>
    </row>
    <row r="113" spans="1:3" ht="21.95" customHeight="1">
      <c r="A113" s="260">
        <v>2011008</v>
      </c>
      <c r="B113" s="208" t="s">
        <v>174</v>
      </c>
      <c r="C113" s="207">
        <v>0</v>
      </c>
    </row>
    <row r="114" spans="1:3" ht="21.95" customHeight="1">
      <c r="A114" s="260">
        <v>2011050</v>
      </c>
      <c r="B114" s="208" t="s">
        <v>115</v>
      </c>
      <c r="C114" s="207">
        <v>0</v>
      </c>
    </row>
    <row r="115" spans="1:3" ht="21.95" customHeight="1">
      <c r="A115" s="260">
        <v>2011099</v>
      </c>
      <c r="B115" s="208" t="s">
        <v>175</v>
      </c>
      <c r="C115" s="207">
        <v>38</v>
      </c>
    </row>
    <row r="116" spans="1:3" ht="21.95" customHeight="1">
      <c r="A116" s="260">
        <v>20111</v>
      </c>
      <c r="B116" s="208" t="s">
        <v>176</v>
      </c>
      <c r="C116" s="207">
        <v>1339</v>
      </c>
    </row>
    <row r="117" spans="1:3" ht="21.95" customHeight="1">
      <c r="A117" s="260">
        <v>2011101</v>
      </c>
      <c r="B117" s="208" t="s">
        <v>106</v>
      </c>
      <c r="C117" s="207">
        <v>666</v>
      </c>
    </row>
    <row r="118" spans="1:3" ht="21.95" customHeight="1">
      <c r="A118" s="260">
        <v>2011102</v>
      </c>
      <c r="B118" s="208" t="s">
        <v>107</v>
      </c>
      <c r="C118" s="207">
        <v>673</v>
      </c>
    </row>
    <row r="119" spans="1:3" ht="21.95" customHeight="1">
      <c r="A119" s="260">
        <v>2011103</v>
      </c>
      <c r="B119" s="208" t="s">
        <v>108</v>
      </c>
      <c r="C119" s="207">
        <v>0</v>
      </c>
    </row>
    <row r="120" spans="1:3" ht="21.95" customHeight="1">
      <c r="A120" s="260">
        <v>2011104</v>
      </c>
      <c r="B120" s="208" t="s">
        <v>177</v>
      </c>
      <c r="C120" s="207">
        <v>0</v>
      </c>
    </row>
    <row r="121" spans="1:3" ht="21.95" customHeight="1">
      <c r="A121" s="260">
        <v>2011105</v>
      </c>
      <c r="B121" s="208" t="s">
        <v>178</v>
      </c>
      <c r="C121" s="207">
        <v>0</v>
      </c>
    </row>
    <row r="122" spans="1:3" ht="21.95" customHeight="1">
      <c r="A122" s="260">
        <v>2011106</v>
      </c>
      <c r="B122" s="208" t="s">
        <v>179</v>
      </c>
      <c r="C122" s="207">
        <v>0</v>
      </c>
    </row>
    <row r="123" spans="1:3" ht="21.95" customHeight="1">
      <c r="A123" s="260">
        <v>2011150</v>
      </c>
      <c r="B123" s="208" t="s">
        <v>115</v>
      </c>
      <c r="C123" s="207">
        <v>0</v>
      </c>
    </row>
    <row r="124" spans="1:3" ht="21.95" customHeight="1">
      <c r="A124" s="260">
        <v>2011199</v>
      </c>
      <c r="B124" s="208" t="s">
        <v>180</v>
      </c>
      <c r="C124" s="207">
        <v>0</v>
      </c>
    </row>
    <row r="125" spans="1:3" ht="21.95" customHeight="1">
      <c r="A125" s="260">
        <v>20113</v>
      </c>
      <c r="B125" s="208" t="s">
        <v>181</v>
      </c>
      <c r="C125" s="207">
        <v>673</v>
      </c>
    </row>
    <row r="126" spans="1:3" ht="21.95" customHeight="1">
      <c r="A126" s="260">
        <v>2011301</v>
      </c>
      <c r="B126" s="208" t="s">
        <v>106</v>
      </c>
      <c r="C126" s="207">
        <v>473</v>
      </c>
    </row>
    <row r="127" spans="1:3" ht="21.95" customHeight="1">
      <c r="A127" s="260">
        <v>2011302</v>
      </c>
      <c r="B127" s="208" t="s">
        <v>107</v>
      </c>
      <c r="C127" s="207">
        <v>0</v>
      </c>
    </row>
    <row r="128" spans="1:3" ht="21.95" customHeight="1">
      <c r="A128" s="260">
        <v>2011303</v>
      </c>
      <c r="B128" s="208" t="s">
        <v>108</v>
      </c>
      <c r="C128" s="207">
        <v>0</v>
      </c>
    </row>
    <row r="129" spans="1:3" ht="21.95" customHeight="1">
      <c r="A129" s="260">
        <v>2011304</v>
      </c>
      <c r="B129" s="208" t="s">
        <v>182</v>
      </c>
      <c r="C129" s="207">
        <v>0</v>
      </c>
    </row>
    <row r="130" spans="1:3" ht="21.95" customHeight="1">
      <c r="A130" s="260">
        <v>2011305</v>
      </c>
      <c r="B130" s="208" t="s">
        <v>183</v>
      </c>
      <c r="C130" s="207">
        <v>0</v>
      </c>
    </row>
    <row r="131" spans="1:3" ht="21.95" customHeight="1">
      <c r="A131" s="260">
        <v>2011306</v>
      </c>
      <c r="B131" s="208" t="s">
        <v>184</v>
      </c>
      <c r="C131" s="207">
        <v>0</v>
      </c>
    </row>
    <row r="132" spans="1:3" ht="21.95" customHeight="1">
      <c r="A132" s="260">
        <v>2011307</v>
      </c>
      <c r="B132" s="208" t="s">
        <v>185</v>
      </c>
      <c r="C132" s="207">
        <v>0</v>
      </c>
    </row>
    <row r="133" spans="1:3" ht="21.95" customHeight="1">
      <c r="A133" s="260">
        <v>2011308</v>
      </c>
      <c r="B133" s="208" t="s">
        <v>186</v>
      </c>
      <c r="C133" s="207">
        <v>200</v>
      </c>
    </row>
    <row r="134" spans="1:3" ht="21.95" customHeight="1">
      <c r="A134" s="260">
        <v>2011350</v>
      </c>
      <c r="B134" s="208" t="s">
        <v>115</v>
      </c>
      <c r="C134" s="207">
        <v>0</v>
      </c>
    </row>
    <row r="135" spans="1:3" ht="21.95" customHeight="1">
      <c r="A135" s="260">
        <v>2011399</v>
      </c>
      <c r="B135" s="208" t="s">
        <v>187</v>
      </c>
      <c r="C135" s="207">
        <v>0</v>
      </c>
    </row>
    <row r="136" spans="1:3" ht="21.95" customHeight="1">
      <c r="A136" s="260">
        <v>20114</v>
      </c>
      <c r="B136" s="208" t="s">
        <v>188</v>
      </c>
      <c r="C136" s="207">
        <v>0</v>
      </c>
    </row>
    <row r="137" spans="1:3" ht="21.95" customHeight="1">
      <c r="A137" s="260">
        <v>2011401</v>
      </c>
      <c r="B137" s="208" t="s">
        <v>106</v>
      </c>
      <c r="C137" s="207">
        <v>0</v>
      </c>
    </row>
    <row r="138" spans="1:3" ht="21.95" customHeight="1">
      <c r="A138" s="260">
        <v>2011402</v>
      </c>
      <c r="B138" s="208" t="s">
        <v>107</v>
      </c>
      <c r="C138" s="207">
        <v>0</v>
      </c>
    </row>
    <row r="139" spans="1:3" ht="21.95" customHeight="1">
      <c r="A139" s="260">
        <v>2011403</v>
      </c>
      <c r="B139" s="208" t="s">
        <v>108</v>
      </c>
      <c r="C139" s="207">
        <v>0</v>
      </c>
    </row>
    <row r="140" spans="1:3" ht="21.95" customHeight="1">
      <c r="A140" s="260">
        <v>2011404</v>
      </c>
      <c r="B140" s="208" t="s">
        <v>189</v>
      </c>
      <c r="C140" s="207">
        <v>0</v>
      </c>
    </row>
    <row r="141" spans="1:3" ht="21.95" customHeight="1">
      <c r="A141" s="260">
        <v>2011405</v>
      </c>
      <c r="B141" s="208" t="s">
        <v>190</v>
      </c>
      <c r="C141" s="207">
        <v>0</v>
      </c>
    </row>
    <row r="142" spans="1:3" ht="21.95" customHeight="1">
      <c r="A142" s="260">
        <v>2011406</v>
      </c>
      <c r="B142" s="208" t="s">
        <v>191</v>
      </c>
      <c r="C142" s="207">
        <v>0</v>
      </c>
    </row>
    <row r="143" spans="1:3" ht="21.95" customHeight="1">
      <c r="A143" s="260">
        <v>2011408</v>
      </c>
      <c r="B143" s="208" t="s">
        <v>192</v>
      </c>
      <c r="C143" s="207">
        <v>0</v>
      </c>
    </row>
    <row r="144" spans="1:3" ht="21.95" customHeight="1">
      <c r="A144" s="260">
        <v>2011409</v>
      </c>
      <c r="B144" s="208" t="s">
        <v>193</v>
      </c>
      <c r="C144" s="207">
        <v>0</v>
      </c>
    </row>
    <row r="145" spans="1:3" ht="21.95" customHeight="1">
      <c r="A145" s="260">
        <v>2011410</v>
      </c>
      <c r="B145" s="208" t="s">
        <v>194</v>
      </c>
      <c r="C145" s="207">
        <v>0</v>
      </c>
    </row>
    <row r="146" spans="1:3" ht="21.95" customHeight="1">
      <c r="A146" s="260">
        <v>2011411</v>
      </c>
      <c r="B146" s="208" t="s">
        <v>195</v>
      </c>
      <c r="C146" s="207">
        <v>0</v>
      </c>
    </row>
    <row r="147" spans="1:3" ht="21.95" customHeight="1">
      <c r="A147" s="260">
        <v>2011450</v>
      </c>
      <c r="B147" s="208" t="s">
        <v>115</v>
      </c>
      <c r="C147" s="207">
        <v>0</v>
      </c>
    </row>
    <row r="148" spans="1:3" ht="21.95" customHeight="1">
      <c r="A148" s="260">
        <v>2011499</v>
      </c>
      <c r="B148" s="208" t="s">
        <v>196</v>
      </c>
      <c r="C148" s="207">
        <v>0</v>
      </c>
    </row>
    <row r="149" spans="1:3" ht="21.95" customHeight="1">
      <c r="A149" s="260">
        <v>20123</v>
      </c>
      <c r="B149" s="208" t="s">
        <v>197</v>
      </c>
      <c r="C149" s="207">
        <v>0</v>
      </c>
    </row>
    <row r="150" spans="1:3" ht="21.95" customHeight="1">
      <c r="A150" s="260">
        <v>2012301</v>
      </c>
      <c r="B150" s="208" t="s">
        <v>106</v>
      </c>
      <c r="C150" s="207">
        <v>0</v>
      </c>
    </row>
    <row r="151" spans="1:3" ht="21.95" customHeight="1">
      <c r="A151" s="260">
        <v>2012302</v>
      </c>
      <c r="B151" s="208" t="s">
        <v>107</v>
      </c>
      <c r="C151" s="207">
        <v>0</v>
      </c>
    </row>
    <row r="152" spans="1:3" ht="21.95" customHeight="1">
      <c r="A152" s="260">
        <v>2012303</v>
      </c>
      <c r="B152" s="208" t="s">
        <v>108</v>
      </c>
      <c r="C152" s="207">
        <v>0</v>
      </c>
    </row>
    <row r="153" spans="1:3" ht="21.95" customHeight="1">
      <c r="A153" s="260">
        <v>2012304</v>
      </c>
      <c r="B153" s="208" t="s">
        <v>198</v>
      </c>
      <c r="C153" s="207">
        <v>0</v>
      </c>
    </row>
    <row r="154" spans="1:3" ht="21.95" customHeight="1">
      <c r="A154" s="260">
        <v>2012350</v>
      </c>
      <c r="B154" s="208" t="s">
        <v>115</v>
      </c>
      <c r="C154" s="207">
        <v>0</v>
      </c>
    </row>
    <row r="155" spans="1:3" ht="21.95" customHeight="1">
      <c r="A155" s="260">
        <v>2012399</v>
      </c>
      <c r="B155" s="208" t="s">
        <v>199</v>
      </c>
      <c r="C155" s="207">
        <v>0</v>
      </c>
    </row>
    <row r="156" spans="1:3" ht="21.95" customHeight="1">
      <c r="A156" s="260">
        <v>20125</v>
      </c>
      <c r="B156" s="208" t="s">
        <v>200</v>
      </c>
      <c r="C156" s="207">
        <v>0</v>
      </c>
    </row>
    <row r="157" spans="1:3" ht="21.95" customHeight="1">
      <c r="A157" s="260">
        <v>2012501</v>
      </c>
      <c r="B157" s="208" t="s">
        <v>106</v>
      </c>
      <c r="C157" s="207">
        <v>0</v>
      </c>
    </row>
    <row r="158" spans="1:3" ht="21.95" customHeight="1">
      <c r="A158" s="260">
        <v>2012502</v>
      </c>
      <c r="B158" s="208" t="s">
        <v>107</v>
      </c>
      <c r="C158" s="207">
        <v>0</v>
      </c>
    </row>
    <row r="159" spans="1:3" ht="21.95" customHeight="1">
      <c r="A159" s="260">
        <v>2012503</v>
      </c>
      <c r="B159" s="208" t="s">
        <v>108</v>
      </c>
      <c r="C159" s="207">
        <v>0</v>
      </c>
    </row>
    <row r="160" spans="1:3" ht="21.95" customHeight="1">
      <c r="A160" s="260">
        <v>2012504</v>
      </c>
      <c r="B160" s="208" t="s">
        <v>201</v>
      </c>
      <c r="C160" s="207">
        <v>0</v>
      </c>
    </row>
    <row r="161" spans="1:3" ht="21.95" customHeight="1">
      <c r="A161" s="260">
        <v>2012505</v>
      </c>
      <c r="B161" s="208" t="s">
        <v>202</v>
      </c>
      <c r="C161" s="207">
        <v>0</v>
      </c>
    </row>
    <row r="162" spans="1:3" ht="21.95" customHeight="1">
      <c r="A162" s="260">
        <v>2012550</v>
      </c>
      <c r="B162" s="208" t="s">
        <v>115</v>
      </c>
      <c r="C162" s="207">
        <v>0</v>
      </c>
    </row>
    <row r="163" spans="1:3" ht="21.95" customHeight="1">
      <c r="A163" s="260">
        <v>2012599</v>
      </c>
      <c r="B163" s="208" t="s">
        <v>203</v>
      </c>
      <c r="C163" s="207">
        <v>0</v>
      </c>
    </row>
    <row r="164" spans="1:3" ht="21.95" customHeight="1">
      <c r="A164" s="260">
        <v>20126</v>
      </c>
      <c r="B164" s="208" t="s">
        <v>204</v>
      </c>
      <c r="C164" s="207">
        <v>155</v>
      </c>
    </row>
    <row r="165" spans="1:3" ht="21.95" customHeight="1">
      <c r="A165" s="260">
        <v>2012601</v>
      </c>
      <c r="B165" s="208" t="s">
        <v>106</v>
      </c>
      <c r="C165" s="207">
        <v>115</v>
      </c>
    </row>
    <row r="166" spans="1:3" ht="21.95" customHeight="1">
      <c r="A166" s="260">
        <v>2012602</v>
      </c>
      <c r="B166" s="208" t="s">
        <v>107</v>
      </c>
      <c r="C166" s="207">
        <v>40</v>
      </c>
    </row>
    <row r="167" spans="1:3" ht="21.95" customHeight="1">
      <c r="A167" s="260">
        <v>2012603</v>
      </c>
      <c r="B167" s="208" t="s">
        <v>108</v>
      </c>
      <c r="C167" s="207">
        <v>0</v>
      </c>
    </row>
    <row r="168" spans="1:3" ht="21.95" customHeight="1">
      <c r="A168" s="260">
        <v>2012604</v>
      </c>
      <c r="B168" s="208" t="s">
        <v>205</v>
      </c>
      <c r="C168" s="207">
        <v>0</v>
      </c>
    </row>
    <row r="169" spans="1:3" ht="21.95" customHeight="1">
      <c r="A169" s="260">
        <v>2012699</v>
      </c>
      <c r="B169" s="208" t="s">
        <v>206</v>
      </c>
      <c r="C169" s="207">
        <v>0</v>
      </c>
    </row>
    <row r="170" spans="1:3" ht="21.95" customHeight="1">
      <c r="A170" s="260">
        <v>20128</v>
      </c>
      <c r="B170" s="208" t="s">
        <v>207</v>
      </c>
      <c r="C170" s="207">
        <v>61</v>
      </c>
    </row>
    <row r="171" spans="1:3" ht="21.95" customHeight="1">
      <c r="A171" s="260">
        <v>2012801</v>
      </c>
      <c r="B171" s="208" t="s">
        <v>106</v>
      </c>
      <c r="C171" s="207">
        <v>61</v>
      </c>
    </row>
    <row r="172" spans="1:3" ht="21.95" customHeight="1">
      <c r="A172" s="260">
        <v>2012802</v>
      </c>
      <c r="B172" s="208" t="s">
        <v>107</v>
      </c>
      <c r="C172" s="207">
        <v>0</v>
      </c>
    </row>
    <row r="173" spans="1:3" ht="21.95" customHeight="1">
      <c r="A173" s="260">
        <v>2012803</v>
      </c>
      <c r="B173" s="208" t="s">
        <v>108</v>
      </c>
      <c r="C173" s="207">
        <v>0</v>
      </c>
    </row>
    <row r="174" spans="1:3" ht="21.95" customHeight="1">
      <c r="A174" s="260">
        <v>2012804</v>
      </c>
      <c r="B174" s="208" t="s">
        <v>120</v>
      </c>
      <c r="C174" s="207">
        <v>0</v>
      </c>
    </row>
    <row r="175" spans="1:3" ht="21.95" customHeight="1">
      <c r="A175" s="260">
        <v>2012850</v>
      </c>
      <c r="B175" s="208" t="s">
        <v>115</v>
      </c>
      <c r="C175" s="207">
        <v>0</v>
      </c>
    </row>
    <row r="176" spans="1:3" ht="21.95" customHeight="1">
      <c r="A176" s="260">
        <v>2012899</v>
      </c>
      <c r="B176" s="208" t="s">
        <v>208</v>
      </c>
      <c r="C176" s="207">
        <v>0</v>
      </c>
    </row>
    <row r="177" spans="1:3" ht="21.95" customHeight="1">
      <c r="A177" s="260">
        <v>20129</v>
      </c>
      <c r="B177" s="208" t="s">
        <v>209</v>
      </c>
      <c r="C177" s="207">
        <v>297</v>
      </c>
    </row>
    <row r="178" spans="1:3" ht="21.95" customHeight="1">
      <c r="A178" s="260">
        <v>2012901</v>
      </c>
      <c r="B178" s="208" t="s">
        <v>106</v>
      </c>
      <c r="C178" s="207">
        <v>224</v>
      </c>
    </row>
    <row r="179" spans="1:3" ht="21.95" customHeight="1">
      <c r="A179" s="260">
        <v>2012902</v>
      </c>
      <c r="B179" s="208" t="s">
        <v>107</v>
      </c>
      <c r="C179" s="207">
        <v>53</v>
      </c>
    </row>
    <row r="180" spans="1:3" ht="21.95" customHeight="1">
      <c r="A180" s="260">
        <v>2012903</v>
      </c>
      <c r="B180" s="208" t="s">
        <v>108</v>
      </c>
      <c r="C180" s="207">
        <v>0</v>
      </c>
    </row>
    <row r="181" spans="1:3" ht="21.95" customHeight="1">
      <c r="A181" s="260">
        <v>2012906</v>
      </c>
      <c r="B181" s="208" t="s">
        <v>210</v>
      </c>
      <c r="C181" s="207">
        <v>20</v>
      </c>
    </row>
    <row r="182" spans="1:3" ht="21.95" customHeight="1">
      <c r="A182" s="260">
        <v>2012950</v>
      </c>
      <c r="B182" s="208" t="s">
        <v>115</v>
      </c>
      <c r="C182" s="207">
        <v>0</v>
      </c>
    </row>
    <row r="183" spans="1:3" ht="21.95" customHeight="1">
      <c r="A183" s="260">
        <v>2012999</v>
      </c>
      <c r="B183" s="208" t="s">
        <v>211</v>
      </c>
      <c r="C183" s="207">
        <v>0</v>
      </c>
    </row>
    <row r="184" spans="1:3" ht="21.95" customHeight="1">
      <c r="A184" s="260">
        <v>20131</v>
      </c>
      <c r="B184" s="208" t="s">
        <v>212</v>
      </c>
      <c r="C184" s="207">
        <v>2668</v>
      </c>
    </row>
    <row r="185" spans="1:3" ht="21.95" customHeight="1">
      <c r="A185" s="260">
        <v>2013101</v>
      </c>
      <c r="B185" s="208" t="s">
        <v>106</v>
      </c>
      <c r="C185" s="207">
        <v>1721</v>
      </c>
    </row>
    <row r="186" spans="1:3" ht="21.95" customHeight="1">
      <c r="A186" s="260">
        <v>2013102</v>
      </c>
      <c r="B186" s="208" t="s">
        <v>107</v>
      </c>
      <c r="C186" s="207">
        <v>818</v>
      </c>
    </row>
    <row r="187" spans="1:3" ht="21.95" customHeight="1">
      <c r="A187" s="260">
        <v>2013103</v>
      </c>
      <c r="B187" s="208" t="s">
        <v>108</v>
      </c>
      <c r="C187" s="207">
        <v>79</v>
      </c>
    </row>
    <row r="188" spans="1:3" ht="21.95" customHeight="1">
      <c r="A188" s="260">
        <v>2013105</v>
      </c>
      <c r="B188" s="208" t="s">
        <v>213</v>
      </c>
      <c r="C188" s="207">
        <v>0</v>
      </c>
    </row>
    <row r="189" spans="1:3" ht="21.95" customHeight="1">
      <c r="A189" s="260">
        <v>2013150</v>
      </c>
      <c r="B189" s="208" t="s">
        <v>115</v>
      </c>
      <c r="C189" s="207">
        <v>0</v>
      </c>
    </row>
    <row r="190" spans="1:3" ht="21.95" customHeight="1">
      <c r="A190" s="260">
        <v>2013199</v>
      </c>
      <c r="B190" s="208" t="s">
        <v>214</v>
      </c>
      <c r="C190" s="207">
        <v>50</v>
      </c>
    </row>
    <row r="191" spans="1:3" ht="21.95" customHeight="1">
      <c r="A191" s="260">
        <v>20132</v>
      </c>
      <c r="B191" s="208" t="s">
        <v>215</v>
      </c>
      <c r="C191" s="207">
        <v>856</v>
      </c>
    </row>
    <row r="192" spans="1:3" ht="21.95" customHeight="1">
      <c r="A192" s="260">
        <v>2013201</v>
      </c>
      <c r="B192" s="208" t="s">
        <v>106</v>
      </c>
      <c r="C192" s="207">
        <v>430</v>
      </c>
    </row>
    <row r="193" spans="1:3" ht="21.95" customHeight="1">
      <c r="A193" s="260">
        <v>2013202</v>
      </c>
      <c r="B193" s="208" t="s">
        <v>107</v>
      </c>
      <c r="C193" s="207">
        <v>184</v>
      </c>
    </row>
    <row r="194" spans="1:3" ht="21.95" customHeight="1">
      <c r="A194" s="260">
        <v>2013203</v>
      </c>
      <c r="B194" s="208" t="s">
        <v>108</v>
      </c>
      <c r="C194" s="207">
        <v>0</v>
      </c>
    </row>
    <row r="195" spans="1:3" ht="21.95" customHeight="1">
      <c r="A195" s="260">
        <v>2013204</v>
      </c>
      <c r="B195" s="208" t="s">
        <v>216</v>
      </c>
      <c r="C195" s="207">
        <v>0</v>
      </c>
    </row>
    <row r="196" spans="1:3" ht="21.95" customHeight="1">
      <c r="A196" s="260">
        <v>2013250</v>
      </c>
      <c r="B196" s="208" t="s">
        <v>115</v>
      </c>
      <c r="C196" s="207">
        <v>0</v>
      </c>
    </row>
    <row r="197" spans="1:3" ht="21.95" customHeight="1">
      <c r="A197" s="260">
        <v>2013299</v>
      </c>
      <c r="B197" s="208" t="s">
        <v>217</v>
      </c>
      <c r="C197" s="207">
        <v>242</v>
      </c>
    </row>
    <row r="198" spans="1:3" ht="21.95" customHeight="1">
      <c r="A198" s="260">
        <v>20133</v>
      </c>
      <c r="B198" s="208" t="s">
        <v>218</v>
      </c>
      <c r="C198" s="207">
        <v>396</v>
      </c>
    </row>
    <row r="199" spans="1:3" ht="21.95" customHeight="1">
      <c r="A199" s="260">
        <v>2013301</v>
      </c>
      <c r="B199" s="208" t="s">
        <v>106</v>
      </c>
      <c r="C199" s="207">
        <v>197</v>
      </c>
    </row>
    <row r="200" spans="1:3" ht="21.95" customHeight="1">
      <c r="A200" s="260">
        <v>2013302</v>
      </c>
      <c r="B200" s="208" t="s">
        <v>107</v>
      </c>
      <c r="C200" s="207">
        <v>135</v>
      </c>
    </row>
    <row r="201" spans="1:3" ht="21.95" customHeight="1">
      <c r="A201" s="260">
        <v>2013303</v>
      </c>
      <c r="B201" s="208" t="s">
        <v>108</v>
      </c>
      <c r="C201" s="207">
        <v>0</v>
      </c>
    </row>
    <row r="202" spans="1:3" ht="21.95" customHeight="1">
      <c r="A202" s="260">
        <v>2013304</v>
      </c>
      <c r="B202" s="208" t="s">
        <v>219</v>
      </c>
      <c r="C202" s="207">
        <v>0</v>
      </c>
    </row>
    <row r="203" spans="1:3" ht="21.95" customHeight="1">
      <c r="A203" s="260">
        <v>2013350</v>
      </c>
      <c r="B203" s="208" t="s">
        <v>115</v>
      </c>
      <c r="C203" s="207">
        <v>0</v>
      </c>
    </row>
    <row r="204" spans="1:3" ht="21.95" customHeight="1">
      <c r="A204" s="260">
        <v>2013399</v>
      </c>
      <c r="B204" s="208" t="s">
        <v>220</v>
      </c>
      <c r="C204" s="207">
        <v>64</v>
      </c>
    </row>
    <row r="205" spans="1:3" ht="21.95" customHeight="1">
      <c r="A205" s="260">
        <v>20134</v>
      </c>
      <c r="B205" s="208" t="s">
        <v>221</v>
      </c>
      <c r="C205" s="207">
        <v>476</v>
      </c>
    </row>
    <row r="206" spans="1:3" ht="21.95" customHeight="1">
      <c r="A206" s="260">
        <v>2013401</v>
      </c>
      <c r="B206" s="208" t="s">
        <v>106</v>
      </c>
      <c r="C206" s="207">
        <v>323</v>
      </c>
    </row>
    <row r="207" spans="1:3" ht="21.95" customHeight="1">
      <c r="A207" s="260">
        <v>2013402</v>
      </c>
      <c r="B207" s="208" t="s">
        <v>107</v>
      </c>
      <c r="C207" s="207">
        <v>111</v>
      </c>
    </row>
    <row r="208" spans="1:3" ht="21.95" customHeight="1">
      <c r="A208" s="260">
        <v>2013403</v>
      </c>
      <c r="B208" s="208" t="s">
        <v>108</v>
      </c>
      <c r="C208" s="207">
        <v>0</v>
      </c>
    </row>
    <row r="209" spans="1:3" ht="21.95" customHeight="1">
      <c r="A209" s="260">
        <v>2013404</v>
      </c>
      <c r="B209" s="208" t="s">
        <v>222</v>
      </c>
      <c r="C209" s="207">
        <v>0</v>
      </c>
    </row>
    <row r="210" spans="1:3" ht="21.95" customHeight="1">
      <c r="A210" s="260">
        <v>2013405</v>
      </c>
      <c r="B210" s="208" t="s">
        <v>223</v>
      </c>
      <c r="C210" s="207">
        <v>0</v>
      </c>
    </row>
    <row r="211" spans="1:3" ht="21.95" customHeight="1">
      <c r="A211" s="260">
        <v>2013450</v>
      </c>
      <c r="B211" s="208" t="s">
        <v>115</v>
      </c>
      <c r="C211" s="207">
        <v>42</v>
      </c>
    </row>
    <row r="212" spans="1:3" ht="21.95" customHeight="1">
      <c r="A212" s="260">
        <v>2013499</v>
      </c>
      <c r="B212" s="208" t="s">
        <v>224</v>
      </c>
      <c r="C212" s="207">
        <v>0</v>
      </c>
    </row>
    <row r="213" spans="1:3" ht="21.95" customHeight="1">
      <c r="A213" s="260">
        <v>20135</v>
      </c>
      <c r="B213" s="208" t="s">
        <v>225</v>
      </c>
      <c r="C213" s="207">
        <v>0</v>
      </c>
    </row>
    <row r="214" spans="1:3" ht="21.95" customHeight="1">
      <c r="A214" s="260">
        <v>2013501</v>
      </c>
      <c r="B214" s="208" t="s">
        <v>106</v>
      </c>
      <c r="C214" s="207">
        <v>0</v>
      </c>
    </row>
    <row r="215" spans="1:3" ht="21.95" customHeight="1">
      <c r="A215" s="260">
        <v>2013502</v>
      </c>
      <c r="B215" s="208" t="s">
        <v>107</v>
      </c>
      <c r="C215" s="207">
        <v>0</v>
      </c>
    </row>
    <row r="216" spans="1:3" ht="21.95" customHeight="1">
      <c r="A216" s="260">
        <v>2013503</v>
      </c>
      <c r="B216" s="208" t="s">
        <v>108</v>
      </c>
      <c r="C216" s="207">
        <v>0</v>
      </c>
    </row>
    <row r="217" spans="1:3" ht="21.95" customHeight="1">
      <c r="A217" s="260">
        <v>2013550</v>
      </c>
      <c r="B217" s="208" t="s">
        <v>115</v>
      </c>
      <c r="C217" s="207">
        <v>0</v>
      </c>
    </row>
    <row r="218" spans="1:3" ht="21.95" customHeight="1">
      <c r="A218" s="260">
        <v>2013599</v>
      </c>
      <c r="B218" s="208" t="s">
        <v>226</v>
      </c>
      <c r="C218" s="207">
        <v>0</v>
      </c>
    </row>
    <row r="219" spans="1:3" ht="21.95" customHeight="1">
      <c r="A219" s="260">
        <v>20136</v>
      </c>
      <c r="B219" s="208" t="s">
        <v>227</v>
      </c>
      <c r="C219" s="207">
        <v>0</v>
      </c>
    </row>
    <row r="220" spans="1:3" ht="21.95" customHeight="1">
      <c r="A220" s="260">
        <v>2013601</v>
      </c>
      <c r="B220" s="208" t="s">
        <v>106</v>
      </c>
      <c r="C220" s="207">
        <v>0</v>
      </c>
    </row>
    <row r="221" spans="1:3" ht="21.95" customHeight="1">
      <c r="A221" s="260">
        <v>2013602</v>
      </c>
      <c r="B221" s="208" t="s">
        <v>107</v>
      </c>
      <c r="C221" s="207">
        <v>0</v>
      </c>
    </row>
    <row r="222" spans="1:3" ht="21.95" customHeight="1">
      <c r="A222" s="260">
        <v>2013603</v>
      </c>
      <c r="B222" s="208" t="s">
        <v>108</v>
      </c>
      <c r="C222" s="207">
        <v>0</v>
      </c>
    </row>
    <row r="223" spans="1:3" ht="21.95" customHeight="1">
      <c r="A223" s="260">
        <v>2013650</v>
      </c>
      <c r="B223" s="208" t="s">
        <v>115</v>
      </c>
      <c r="C223" s="207">
        <v>0</v>
      </c>
    </row>
    <row r="224" spans="1:3" ht="21.95" customHeight="1">
      <c r="A224" s="260">
        <v>2013699</v>
      </c>
      <c r="B224" s="208" t="s">
        <v>227</v>
      </c>
      <c r="C224" s="207">
        <v>0</v>
      </c>
    </row>
    <row r="225" spans="1:3" ht="21.95" customHeight="1">
      <c r="A225" s="260">
        <v>20137</v>
      </c>
      <c r="B225" s="208" t="s">
        <v>228</v>
      </c>
      <c r="C225" s="207">
        <v>0</v>
      </c>
    </row>
    <row r="226" spans="1:3" ht="21.95" customHeight="1">
      <c r="A226" s="260">
        <v>2013701</v>
      </c>
      <c r="B226" s="208" t="s">
        <v>106</v>
      </c>
      <c r="C226" s="207">
        <v>0</v>
      </c>
    </row>
    <row r="227" spans="1:3" ht="21.95" customHeight="1">
      <c r="A227" s="260">
        <v>2013702</v>
      </c>
      <c r="B227" s="208" t="s">
        <v>107</v>
      </c>
      <c r="C227" s="207">
        <v>0</v>
      </c>
    </row>
    <row r="228" spans="1:3" ht="21.95" customHeight="1">
      <c r="A228" s="260">
        <v>2013703</v>
      </c>
      <c r="B228" s="208" t="s">
        <v>108</v>
      </c>
      <c r="C228" s="207">
        <v>0</v>
      </c>
    </row>
    <row r="229" spans="1:3" ht="21.95" customHeight="1">
      <c r="A229" s="260">
        <v>2013704</v>
      </c>
      <c r="B229" s="208" t="s">
        <v>229</v>
      </c>
      <c r="C229" s="207">
        <v>0</v>
      </c>
    </row>
    <row r="230" spans="1:3" ht="21.95" customHeight="1">
      <c r="A230" s="260">
        <v>2013750</v>
      </c>
      <c r="B230" s="208" t="s">
        <v>115</v>
      </c>
      <c r="C230" s="207">
        <v>0</v>
      </c>
    </row>
    <row r="231" spans="1:3" ht="21.95" customHeight="1">
      <c r="A231" s="260">
        <v>2013799</v>
      </c>
      <c r="B231" s="208" t="s">
        <v>230</v>
      </c>
      <c r="C231" s="207">
        <v>0</v>
      </c>
    </row>
    <row r="232" spans="1:3" ht="21.95" customHeight="1">
      <c r="A232" s="260">
        <v>20138</v>
      </c>
      <c r="B232" s="208" t="s">
        <v>231</v>
      </c>
      <c r="C232" s="207">
        <v>1396</v>
      </c>
    </row>
    <row r="233" spans="1:3" ht="21.95" customHeight="1">
      <c r="A233" s="260">
        <v>2013801</v>
      </c>
      <c r="B233" s="208" t="s">
        <v>106</v>
      </c>
      <c r="C233" s="207">
        <v>1065</v>
      </c>
    </row>
    <row r="234" spans="1:3" ht="21.95" customHeight="1">
      <c r="A234" s="260">
        <v>2013802</v>
      </c>
      <c r="B234" s="208" t="s">
        <v>107</v>
      </c>
      <c r="C234" s="207">
        <v>205</v>
      </c>
    </row>
    <row r="235" spans="1:3" ht="21.95" customHeight="1">
      <c r="A235" s="260">
        <v>2013803</v>
      </c>
      <c r="B235" s="208" t="s">
        <v>108</v>
      </c>
      <c r="C235" s="207">
        <v>126</v>
      </c>
    </row>
    <row r="236" spans="1:3" ht="21.95" customHeight="1">
      <c r="A236" s="260">
        <v>2013804</v>
      </c>
      <c r="B236" s="208" t="s">
        <v>232</v>
      </c>
      <c r="C236" s="207">
        <v>0</v>
      </c>
    </row>
    <row r="237" spans="1:3" ht="21.95" customHeight="1">
      <c r="A237" s="260">
        <v>2013805</v>
      </c>
      <c r="B237" s="208" t="s">
        <v>233</v>
      </c>
      <c r="C237" s="207">
        <v>0</v>
      </c>
    </row>
    <row r="238" spans="1:3" ht="21.95" customHeight="1">
      <c r="A238" s="260">
        <v>2013808</v>
      </c>
      <c r="B238" s="208" t="s">
        <v>148</v>
      </c>
      <c r="C238" s="207">
        <v>0</v>
      </c>
    </row>
    <row r="239" spans="1:3" ht="21.95" customHeight="1">
      <c r="A239" s="260">
        <v>2013810</v>
      </c>
      <c r="B239" s="208" t="s">
        <v>234</v>
      </c>
      <c r="C239" s="207">
        <v>0</v>
      </c>
    </row>
    <row r="240" spans="1:3" ht="21.95" customHeight="1">
      <c r="A240" s="260">
        <v>2013812</v>
      </c>
      <c r="B240" s="208" t="s">
        <v>235</v>
      </c>
      <c r="C240" s="207">
        <v>0</v>
      </c>
    </row>
    <row r="241" spans="1:3" ht="21.95" customHeight="1">
      <c r="A241" s="260">
        <v>2013813</v>
      </c>
      <c r="B241" s="208" t="s">
        <v>236</v>
      </c>
      <c r="C241" s="207">
        <v>0</v>
      </c>
    </row>
    <row r="242" spans="1:3" ht="21.95" customHeight="1">
      <c r="A242" s="260">
        <v>2013814</v>
      </c>
      <c r="B242" s="208" t="s">
        <v>237</v>
      </c>
      <c r="C242" s="207">
        <v>0</v>
      </c>
    </row>
    <row r="243" spans="1:3" ht="21.95" customHeight="1">
      <c r="A243" s="260">
        <v>2013815</v>
      </c>
      <c r="B243" s="208" t="s">
        <v>238</v>
      </c>
      <c r="C243" s="207">
        <v>0</v>
      </c>
    </row>
    <row r="244" spans="1:3" ht="21.95" customHeight="1">
      <c r="A244" s="260">
        <v>2013816</v>
      </c>
      <c r="B244" s="208" t="s">
        <v>239</v>
      </c>
      <c r="C244" s="207">
        <v>0</v>
      </c>
    </row>
    <row r="245" spans="1:3" ht="21.95" customHeight="1">
      <c r="A245" s="260">
        <v>2013850</v>
      </c>
      <c r="B245" s="208" t="s">
        <v>115</v>
      </c>
      <c r="C245" s="207">
        <v>0</v>
      </c>
    </row>
    <row r="246" spans="1:3" ht="21.95" customHeight="1">
      <c r="A246" s="260">
        <v>2013899</v>
      </c>
      <c r="B246" s="208" t="s">
        <v>240</v>
      </c>
      <c r="C246" s="207">
        <v>0</v>
      </c>
    </row>
    <row r="247" spans="1:3" ht="21.95" customHeight="1">
      <c r="A247" s="260">
        <v>20199</v>
      </c>
      <c r="B247" s="208" t="s">
        <v>241</v>
      </c>
      <c r="C247" s="207">
        <v>1327</v>
      </c>
    </row>
    <row r="248" spans="1:3" ht="21.95" customHeight="1">
      <c r="A248" s="260">
        <v>2019901</v>
      </c>
      <c r="B248" s="208" t="s">
        <v>242</v>
      </c>
      <c r="C248" s="207">
        <v>0</v>
      </c>
    </row>
    <row r="249" spans="1:3" ht="21.95" customHeight="1">
      <c r="A249" s="260">
        <v>2019999</v>
      </c>
      <c r="B249" s="208" t="s">
        <v>241</v>
      </c>
      <c r="C249" s="207">
        <v>1327</v>
      </c>
    </row>
    <row r="250" spans="1:3" ht="21.95" customHeight="1">
      <c r="A250" s="260">
        <v>202</v>
      </c>
      <c r="B250" s="208" t="s">
        <v>70</v>
      </c>
      <c r="C250" s="207">
        <v>0</v>
      </c>
    </row>
    <row r="251" spans="1:3" ht="21.95" customHeight="1">
      <c r="A251" s="260">
        <v>20201</v>
      </c>
      <c r="B251" s="208" t="s">
        <v>243</v>
      </c>
      <c r="C251" s="207">
        <v>0</v>
      </c>
    </row>
    <row r="252" spans="1:3" ht="21.95" customHeight="1">
      <c r="A252" s="260">
        <v>2020101</v>
      </c>
      <c r="B252" s="208" t="s">
        <v>106</v>
      </c>
      <c r="C252" s="207">
        <v>0</v>
      </c>
    </row>
    <row r="253" spans="1:3" ht="21.95" customHeight="1">
      <c r="A253" s="260">
        <v>2020102</v>
      </c>
      <c r="B253" s="208" t="s">
        <v>107</v>
      </c>
      <c r="C253" s="207">
        <v>0</v>
      </c>
    </row>
    <row r="254" spans="1:3" ht="21.95" customHeight="1">
      <c r="A254" s="260">
        <v>2020103</v>
      </c>
      <c r="B254" s="208" t="s">
        <v>108</v>
      </c>
      <c r="C254" s="207">
        <v>0</v>
      </c>
    </row>
    <row r="255" spans="1:3" ht="21.95" customHeight="1">
      <c r="A255" s="260">
        <v>2020104</v>
      </c>
      <c r="B255" s="208" t="s">
        <v>213</v>
      </c>
      <c r="C255" s="207">
        <v>0</v>
      </c>
    </row>
    <row r="256" spans="1:3" ht="21.95" customHeight="1">
      <c r="A256" s="260">
        <v>2020150</v>
      </c>
      <c r="B256" s="208" t="s">
        <v>115</v>
      </c>
      <c r="C256" s="207">
        <v>0</v>
      </c>
    </row>
    <row r="257" spans="1:3" ht="21.95" customHeight="1">
      <c r="A257" s="260">
        <v>2020199</v>
      </c>
      <c r="B257" s="208" t="s">
        <v>244</v>
      </c>
      <c r="C257" s="207">
        <v>0</v>
      </c>
    </row>
    <row r="258" spans="1:3" ht="21.95" customHeight="1">
      <c r="A258" s="260">
        <v>20202</v>
      </c>
      <c r="B258" s="208" t="s">
        <v>245</v>
      </c>
      <c r="C258" s="207">
        <v>0</v>
      </c>
    </row>
    <row r="259" spans="1:3" ht="21.95" customHeight="1">
      <c r="A259" s="260">
        <v>2020201</v>
      </c>
      <c r="B259" s="208" t="s">
        <v>246</v>
      </c>
      <c r="C259" s="207">
        <v>0</v>
      </c>
    </row>
    <row r="260" spans="1:3" ht="21.95" customHeight="1">
      <c r="A260" s="260">
        <v>2020202</v>
      </c>
      <c r="B260" s="208" t="s">
        <v>247</v>
      </c>
      <c r="C260" s="207">
        <v>0</v>
      </c>
    </row>
    <row r="261" spans="1:3" ht="21.95" customHeight="1">
      <c r="A261" s="260">
        <v>20203</v>
      </c>
      <c r="B261" s="208" t="s">
        <v>248</v>
      </c>
      <c r="C261" s="207">
        <v>0</v>
      </c>
    </row>
    <row r="262" spans="1:3" ht="21.95" customHeight="1">
      <c r="A262" s="260">
        <v>2020304</v>
      </c>
      <c r="B262" s="208" t="s">
        <v>249</v>
      </c>
      <c r="C262" s="207">
        <v>0</v>
      </c>
    </row>
    <row r="263" spans="1:3" ht="21.95" customHeight="1">
      <c r="A263" s="260">
        <v>2020306</v>
      </c>
      <c r="B263" s="208" t="s">
        <v>248</v>
      </c>
      <c r="C263" s="207">
        <v>0</v>
      </c>
    </row>
    <row r="264" spans="1:3" ht="21.95" customHeight="1">
      <c r="A264" s="260">
        <v>20204</v>
      </c>
      <c r="B264" s="208" t="s">
        <v>250</v>
      </c>
      <c r="C264" s="207">
        <v>0</v>
      </c>
    </row>
    <row r="265" spans="1:3" ht="21.95" customHeight="1">
      <c r="A265" s="260">
        <v>2020401</v>
      </c>
      <c r="B265" s="208" t="s">
        <v>251</v>
      </c>
      <c r="C265" s="207">
        <v>0</v>
      </c>
    </row>
    <row r="266" spans="1:3" ht="21.95" customHeight="1">
      <c r="A266" s="260">
        <v>2020402</v>
      </c>
      <c r="B266" s="208" t="s">
        <v>252</v>
      </c>
      <c r="C266" s="207">
        <v>0</v>
      </c>
    </row>
    <row r="267" spans="1:3" ht="21.95" customHeight="1">
      <c r="A267" s="260">
        <v>2020403</v>
      </c>
      <c r="B267" s="208" t="s">
        <v>253</v>
      </c>
      <c r="C267" s="207">
        <v>0</v>
      </c>
    </row>
    <row r="268" spans="1:3" ht="21.95" customHeight="1">
      <c r="A268" s="260">
        <v>2020404</v>
      </c>
      <c r="B268" s="208" t="s">
        <v>254</v>
      </c>
      <c r="C268" s="207">
        <v>0</v>
      </c>
    </row>
    <row r="269" spans="1:3" ht="21.95" customHeight="1">
      <c r="A269" s="260">
        <v>2020499</v>
      </c>
      <c r="B269" s="208" t="s">
        <v>255</v>
      </c>
      <c r="C269" s="207">
        <v>0</v>
      </c>
    </row>
    <row r="270" spans="1:3" ht="21.95" customHeight="1">
      <c r="A270" s="260">
        <v>20205</v>
      </c>
      <c r="B270" s="208" t="s">
        <v>256</v>
      </c>
      <c r="C270" s="207">
        <v>0</v>
      </c>
    </row>
    <row r="271" spans="1:3" ht="21.95" customHeight="1">
      <c r="A271" s="260">
        <v>2020503</v>
      </c>
      <c r="B271" s="208" t="s">
        <v>257</v>
      </c>
      <c r="C271" s="207">
        <v>0</v>
      </c>
    </row>
    <row r="272" spans="1:3" ht="21.95" customHeight="1">
      <c r="A272" s="260">
        <v>2020504</v>
      </c>
      <c r="B272" s="208" t="s">
        <v>258</v>
      </c>
      <c r="C272" s="207">
        <v>0</v>
      </c>
    </row>
    <row r="273" spans="1:3" ht="21.95" customHeight="1">
      <c r="A273" s="260">
        <v>2020505</v>
      </c>
      <c r="B273" s="208" t="s">
        <v>259</v>
      </c>
      <c r="C273" s="207">
        <v>0</v>
      </c>
    </row>
    <row r="274" spans="1:3" ht="21.95" customHeight="1">
      <c r="A274" s="260">
        <v>2020599</v>
      </c>
      <c r="B274" s="208" t="s">
        <v>260</v>
      </c>
      <c r="C274" s="207">
        <v>0</v>
      </c>
    </row>
    <row r="275" spans="1:3" ht="21.95" customHeight="1">
      <c r="A275" s="260">
        <v>20206</v>
      </c>
      <c r="B275" s="208" t="s">
        <v>261</v>
      </c>
      <c r="C275" s="207">
        <v>0</v>
      </c>
    </row>
    <row r="276" spans="1:3" ht="21.95" customHeight="1">
      <c r="A276" s="260">
        <v>2020601</v>
      </c>
      <c r="B276" s="208" t="s">
        <v>261</v>
      </c>
      <c r="C276" s="207">
        <v>0</v>
      </c>
    </row>
    <row r="277" spans="1:3" ht="21.95" customHeight="1">
      <c r="A277" s="260">
        <v>20207</v>
      </c>
      <c r="B277" s="208" t="s">
        <v>262</v>
      </c>
      <c r="C277" s="207">
        <v>0</v>
      </c>
    </row>
    <row r="278" spans="1:3" ht="21.95" customHeight="1">
      <c r="A278" s="260">
        <v>2020701</v>
      </c>
      <c r="B278" s="208" t="s">
        <v>263</v>
      </c>
      <c r="C278" s="207">
        <v>0</v>
      </c>
    </row>
    <row r="279" spans="1:3" ht="21.95" customHeight="1">
      <c r="A279" s="260">
        <v>2020702</v>
      </c>
      <c r="B279" s="208" t="s">
        <v>264</v>
      </c>
      <c r="C279" s="207">
        <v>0</v>
      </c>
    </row>
    <row r="280" spans="1:3" ht="21.95" customHeight="1">
      <c r="A280" s="260">
        <v>2020703</v>
      </c>
      <c r="B280" s="208" t="s">
        <v>265</v>
      </c>
      <c r="C280" s="207">
        <v>0</v>
      </c>
    </row>
    <row r="281" spans="1:3" ht="21.95" customHeight="1">
      <c r="A281" s="260">
        <v>2020799</v>
      </c>
      <c r="B281" s="208" t="s">
        <v>94</v>
      </c>
      <c r="C281" s="207">
        <v>0</v>
      </c>
    </row>
    <row r="282" spans="1:3" ht="21.95" customHeight="1">
      <c r="A282" s="260">
        <v>20208</v>
      </c>
      <c r="B282" s="208" t="s">
        <v>266</v>
      </c>
      <c r="C282" s="207">
        <v>0</v>
      </c>
    </row>
    <row r="283" spans="1:3" ht="21.95" customHeight="1">
      <c r="A283" s="260">
        <v>2020801</v>
      </c>
      <c r="B283" s="208" t="s">
        <v>106</v>
      </c>
      <c r="C283" s="207">
        <v>0</v>
      </c>
    </row>
    <row r="284" spans="1:3" ht="21.95" customHeight="1">
      <c r="A284" s="260">
        <v>2020802</v>
      </c>
      <c r="B284" s="208" t="s">
        <v>107</v>
      </c>
      <c r="C284" s="207">
        <v>0</v>
      </c>
    </row>
    <row r="285" spans="1:3" ht="21.95" customHeight="1">
      <c r="A285" s="260">
        <v>2020803</v>
      </c>
      <c r="B285" s="208" t="s">
        <v>108</v>
      </c>
      <c r="C285" s="207">
        <v>0</v>
      </c>
    </row>
    <row r="286" spans="1:3" ht="21.95" customHeight="1">
      <c r="A286" s="260">
        <v>2020850</v>
      </c>
      <c r="B286" s="208" t="s">
        <v>115</v>
      </c>
      <c r="C286" s="207">
        <v>0</v>
      </c>
    </row>
    <row r="287" spans="1:3" ht="21.95" customHeight="1">
      <c r="A287" s="260">
        <v>2020899</v>
      </c>
      <c r="B287" s="208" t="s">
        <v>267</v>
      </c>
      <c r="C287" s="207">
        <v>0</v>
      </c>
    </row>
    <row r="288" spans="1:3" ht="21.95" customHeight="1">
      <c r="A288" s="260">
        <v>20299</v>
      </c>
      <c r="B288" s="208" t="s">
        <v>268</v>
      </c>
      <c r="C288" s="207">
        <v>0</v>
      </c>
    </row>
    <row r="289" spans="1:3" ht="21.95" customHeight="1">
      <c r="A289" s="260">
        <v>2029901</v>
      </c>
      <c r="B289" s="208" t="s">
        <v>268</v>
      </c>
      <c r="C289" s="207">
        <v>0</v>
      </c>
    </row>
    <row r="290" spans="1:3" ht="21.95" customHeight="1">
      <c r="A290" s="260">
        <v>203</v>
      </c>
      <c r="B290" s="208" t="s">
        <v>71</v>
      </c>
      <c r="C290" s="207">
        <v>198</v>
      </c>
    </row>
    <row r="291" spans="1:3" ht="21.95" customHeight="1">
      <c r="A291" s="260">
        <v>20301</v>
      </c>
      <c r="B291" s="208" t="s">
        <v>269</v>
      </c>
      <c r="C291" s="207">
        <v>0</v>
      </c>
    </row>
    <row r="292" spans="1:3" ht="21.95" customHeight="1">
      <c r="A292" s="260">
        <v>2030101</v>
      </c>
      <c r="B292" s="208" t="s">
        <v>269</v>
      </c>
      <c r="C292" s="207">
        <v>0</v>
      </c>
    </row>
    <row r="293" spans="1:3" ht="21.95" customHeight="1">
      <c r="A293" s="260">
        <v>20304</v>
      </c>
      <c r="B293" s="208" t="s">
        <v>270</v>
      </c>
      <c r="C293" s="207">
        <v>0</v>
      </c>
    </row>
    <row r="294" spans="1:3" ht="21.95" customHeight="1">
      <c r="A294" s="260">
        <v>2030401</v>
      </c>
      <c r="B294" s="208" t="s">
        <v>270</v>
      </c>
      <c r="C294" s="207">
        <v>0</v>
      </c>
    </row>
    <row r="295" spans="1:3" ht="21.95" customHeight="1">
      <c r="A295" s="260">
        <v>20305</v>
      </c>
      <c r="B295" s="208" t="s">
        <v>271</v>
      </c>
      <c r="C295" s="207">
        <v>0</v>
      </c>
    </row>
    <row r="296" spans="1:3" ht="21.95" customHeight="1">
      <c r="A296" s="260">
        <v>2030501</v>
      </c>
      <c r="B296" s="208" t="s">
        <v>271</v>
      </c>
      <c r="C296" s="207">
        <v>0</v>
      </c>
    </row>
    <row r="297" spans="1:3" ht="21.95" customHeight="1">
      <c r="A297" s="260">
        <v>20306</v>
      </c>
      <c r="B297" s="208" t="s">
        <v>272</v>
      </c>
      <c r="C297" s="207">
        <v>198</v>
      </c>
    </row>
    <row r="298" spans="1:3" ht="21.95" customHeight="1">
      <c r="A298" s="260">
        <v>2030601</v>
      </c>
      <c r="B298" s="208" t="s">
        <v>273</v>
      </c>
      <c r="C298" s="207">
        <v>0</v>
      </c>
    </row>
    <row r="299" spans="1:3" ht="21.95" customHeight="1">
      <c r="A299" s="260">
        <v>2030602</v>
      </c>
      <c r="B299" s="208" t="s">
        <v>274</v>
      </c>
      <c r="C299" s="207">
        <v>0</v>
      </c>
    </row>
    <row r="300" spans="1:3" ht="21.95" customHeight="1">
      <c r="A300" s="260">
        <v>2030603</v>
      </c>
      <c r="B300" s="208" t="s">
        <v>275</v>
      </c>
      <c r="C300" s="207">
        <v>65</v>
      </c>
    </row>
    <row r="301" spans="1:3" ht="21.95" customHeight="1">
      <c r="A301" s="260">
        <v>2030604</v>
      </c>
      <c r="B301" s="208" t="s">
        <v>276</v>
      </c>
      <c r="C301" s="207">
        <v>0</v>
      </c>
    </row>
    <row r="302" spans="1:3" ht="21.95" customHeight="1">
      <c r="A302" s="260">
        <v>2030605</v>
      </c>
      <c r="B302" s="208" t="s">
        <v>277</v>
      </c>
      <c r="C302" s="207">
        <v>0</v>
      </c>
    </row>
    <row r="303" spans="1:3" ht="21.95" customHeight="1">
      <c r="A303" s="260">
        <v>2030606</v>
      </c>
      <c r="B303" s="208" t="s">
        <v>278</v>
      </c>
      <c r="C303" s="207">
        <v>0</v>
      </c>
    </row>
    <row r="304" spans="1:3" ht="21.95" customHeight="1">
      <c r="A304" s="260">
        <v>2030607</v>
      </c>
      <c r="B304" s="208" t="s">
        <v>279</v>
      </c>
      <c r="C304" s="207">
        <v>133</v>
      </c>
    </row>
    <row r="305" spans="1:3" ht="21.95" customHeight="1">
      <c r="A305" s="260">
        <v>2030608</v>
      </c>
      <c r="B305" s="208" t="s">
        <v>280</v>
      </c>
      <c r="C305" s="207">
        <v>0</v>
      </c>
    </row>
    <row r="306" spans="1:3" ht="21.95" customHeight="1">
      <c r="A306" s="260">
        <v>2030699</v>
      </c>
      <c r="B306" s="208" t="s">
        <v>281</v>
      </c>
      <c r="C306" s="207">
        <v>0</v>
      </c>
    </row>
    <row r="307" spans="1:3" ht="21.95" customHeight="1">
      <c r="A307" s="260">
        <v>20399</v>
      </c>
      <c r="B307" s="208" t="s">
        <v>282</v>
      </c>
      <c r="C307" s="207">
        <v>0</v>
      </c>
    </row>
    <row r="308" spans="1:3" ht="21.95" customHeight="1">
      <c r="A308" s="260">
        <v>2039901</v>
      </c>
      <c r="B308" s="208" t="s">
        <v>282</v>
      </c>
      <c r="C308" s="207">
        <v>0</v>
      </c>
    </row>
    <row r="309" spans="1:3" ht="21.95" customHeight="1">
      <c r="A309" s="260">
        <v>204</v>
      </c>
      <c r="B309" s="208" t="s">
        <v>72</v>
      </c>
      <c r="C309" s="207">
        <v>9133</v>
      </c>
    </row>
    <row r="310" spans="1:3" ht="21.95" customHeight="1">
      <c r="A310" s="260">
        <v>20401</v>
      </c>
      <c r="B310" s="208" t="s">
        <v>283</v>
      </c>
      <c r="C310" s="207">
        <v>32</v>
      </c>
    </row>
    <row r="311" spans="1:3" ht="21.95" customHeight="1">
      <c r="A311" s="260">
        <v>2040101</v>
      </c>
      <c r="B311" s="208" t="s">
        <v>283</v>
      </c>
      <c r="C311" s="207">
        <v>20</v>
      </c>
    </row>
    <row r="312" spans="1:3" ht="21.95" customHeight="1">
      <c r="A312" s="260">
        <v>2040199</v>
      </c>
      <c r="B312" s="208" t="s">
        <v>284</v>
      </c>
      <c r="C312" s="207">
        <v>12</v>
      </c>
    </row>
    <row r="313" spans="1:3" ht="21.95" customHeight="1">
      <c r="A313" s="260">
        <v>20402</v>
      </c>
      <c r="B313" s="208" t="s">
        <v>285</v>
      </c>
      <c r="C313" s="207">
        <v>8024</v>
      </c>
    </row>
    <row r="314" spans="1:3" ht="21.95" customHeight="1">
      <c r="A314" s="260">
        <v>2040201</v>
      </c>
      <c r="B314" s="208" t="s">
        <v>106</v>
      </c>
      <c r="C314" s="207">
        <v>5645</v>
      </c>
    </row>
    <row r="315" spans="1:3" ht="21.95" customHeight="1">
      <c r="A315" s="260">
        <v>2040202</v>
      </c>
      <c r="B315" s="208" t="s">
        <v>107</v>
      </c>
      <c r="C315" s="207">
        <v>1881</v>
      </c>
    </row>
    <row r="316" spans="1:3" ht="21.95" customHeight="1">
      <c r="A316" s="260">
        <v>2040203</v>
      </c>
      <c r="B316" s="208" t="s">
        <v>108</v>
      </c>
      <c r="C316" s="207">
        <v>0</v>
      </c>
    </row>
    <row r="317" spans="1:3" ht="21.95" customHeight="1">
      <c r="A317" s="260">
        <v>2040219</v>
      </c>
      <c r="B317" s="208" t="s">
        <v>148</v>
      </c>
      <c r="C317" s="207">
        <v>0</v>
      </c>
    </row>
    <row r="318" spans="1:3" ht="21.95" customHeight="1">
      <c r="A318" s="260">
        <v>2040220</v>
      </c>
      <c r="B318" s="208" t="s">
        <v>286</v>
      </c>
      <c r="C318" s="207">
        <v>0</v>
      </c>
    </row>
    <row r="319" spans="1:3" ht="21.95" customHeight="1">
      <c r="A319" s="260">
        <v>2040221</v>
      </c>
      <c r="B319" s="208" t="s">
        <v>287</v>
      </c>
      <c r="C319" s="207">
        <v>113</v>
      </c>
    </row>
    <row r="320" spans="1:3" ht="21.95" customHeight="1">
      <c r="A320" s="260">
        <v>2040222</v>
      </c>
      <c r="B320" s="208" t="s">
        <v>288</v>
      </c>
      <c r="C320" s="207">
        <v>0</v>
      </c>
    </row>
    <row r="321" spans="1:3" ht="21.95" customHeight="1">
      <c r="A321" s="260">
        <v>2040223</v>
      </c>
      <c r="B321" s="208" t="s">
        <v>289</v>
      </c>
      <c r="C321" s="207">
        <v>0</v>
      </c>
    </row>
    <row r="322" spans="1:3" ht="21.95" customHeight="1">
      <c r="A322" s="260">
        <v>2040250</v>
      </c>
      <c r="B322" s="208" t="s">
        <v>115</v>
      </c>
      <c r="C322" s="207">
        <v>0</v>
      </c>
    </row>
    <row r="323" spans="1:3" ht="21.95" customHeight="1">
      <c r="A323" s="260">
        <v>2040299</v>
      </c>
      <c r="B323" s="208" t="s">
        <v>290</v>
      </c>
      <c r="C323" s="207">
        <v>385</v>
      </c>
    </row>
    <row r="324" spans="1:3" ht="21.95" customHeight="1">
      <c r="A324" s="260">
        <v>20403</v>
      </c>
      <c r="B324" s="208" t="s">
        <v>291</v>
      </c>
      <c r="C324" s="207">
        <v>0</v>
      </c>
    </row>
    <row r="325" spans="1:3" ht="21.95" customHeight="1">
      <c r="A325" s="260">
        <v>2040301</v>
      </c>
      <c r="B325" s="208" t="s">
        <v>106</v>
      </c>
      <c r="C325" s="207">
        <v>0</v>
      </c>
    </row>
    <row r="326" spans="1:3" ht="21.95" customHeight="1">
      <c r="A326" s="260">
        <v>2040302</v>
      </c>
      <c r="B326" s="208" t="s">
        <v>107</v>
      </c>
      <c r="C326" s="207">
        <v>0</v>
      </c>
    </row>
    <row r="327" spans="1:3" ht="21.95" customHeight="1">
      <c r="A327" s="260">
        <v>2040303</v>
      </c>
      <c r="B327" s="208" t="s">
        <v>108</v>
      </c>
      <c r="C327" s="207">
        <v>0</v>
      </c>
    </row>
    <row r="328" spans="1:3" ht="21.95" customHeight="1">
      <c r="A328" s="260">
        <v>2040304</v>
      </c>
      <c r="B328" s="208" t="s">
        <v>292</v>
      </c>
      <c r="C328" s="207">
        <v>0</v>
      </c>
    </row>
    <row r="329" spans="1:3" ht="21.95" customHeight="1">
      <c r="A329" s="260">
        <v>2040350</v>
      </c>
      <c r="B329" s="208" t="s">
        <v>115</v>
      </c>
      <c r="C329" s="207">
        <v>0</v>
      </c>
    </row>
    <row r="330" spans="1:3" ht="21.95" customHeight="1">
      <c r="A330" s="260">
        <v>2040399</v>
      </c>
      <c r="B330" s="208" t="s">
        <v>293</v>
      </c>
      <c r="C330" s="207">
        <v>0</v>
      </c>
    </row>
    <row r="331" spans="1:3" ht="21.95" customHeight="1">
      <c r="A331" s="260">
        <v>20404</v>
      </c>
      <c r="B331" s="208" t="s">
        <v>294</v>
      </c>
      <c r="C331" s="207">
        <v>80</v>
      </c>
    </row>
    <row r="332" spans="1:3" ht="21.95" customHeight="1">
      <c r="A332" s="260">
        <v>2040401</v>
      </c>
      <c r="B332" s="208" t="s">
        <v>106</v>
      </c>
      <c r="C332" s="207">
        <v>80</v>
      </c>
    </row>
    <row r="333" spans="1:3" ht="21.95" customHeight="1">
      <c r="A333" s="260">
        <v>2040402</v>
      </c>
      <c r="B333" s="208" t="s">
        <v>107</v>
      </c>
      <c r="C333" s="207">
        <v>0</v>
      </c>
    </row>
    <row r="334" spans="1:3" ht="21.95" customHeight="1">
      <c r="A334" s="260">
        <v>2040403</v>
      </c>
      <c r="B334" s="208" t="s">
        <v>108</v>
      </c>
      <c r="C334" s="207">
        <v>0</v>
      </c>
    </row>
    <row r="335" spans="1:3" ht="21.95" customHeight="1">
      <c r="A335" s="260">
        <v>2040409</v>
      </c>
      <c r="B335" s="208" t="s">
        <v>295</v>
      </c>
      <c r="C335" s="207">
        <v>0</v>
      </c>
    </row>
    <row r="336" spans="1:3" ht="21.95" customHeight="1">
      <c r="A336" s="260">
        <v>2040410</v>
      </c>
      <c r="B336" s="208" t="s">
        <v>296</v>
      </c>
      <c r="C336" s="207">
        <v>0</v>
      </c>
    </row>
    <row r="337" spans="1:3" ht="21.95" customHeight="1">
      <c r="A337" s="260">
        <v>2040450</v>
      </c>
      <c r="B337" s="208" t="s">
        <v>115</v>
      </c>
      <c r="C337" s="207">
        <v>0</v>
      </c>
    </row>
    <row r="338" spans="1:3" ht="21.95" customHeight="1">
      <c r="A338" s="260">
        <v>2040499</v>
      </c>
      <c r="B338" s="208" t="s">
        <v>297</v>
      </c>
      <c r="C338" s="207">
        <v>0</v>
      </c>
    </row>
    <row r="339" spans="1:3" ht="21.95" customHeight="1">
      <c r="A339" s="260">
        <v>20405</v>
      </c>
      <c r="B339" s="208" t="s">
        <v>298</v>
      </c>
      <c r="C339" s="207">
        <v>117</v>
      </c>
    </row>
    <row r="340" spans="1:3" ht="21.95" customHeight="1">
      <c r="A340" s="260">
        <v>2040501</v>
      </c>
      <c r="B340" s="208" t="s">
        <v>106</v>
      </c>
      <c r="C340" s="207">
        <v>117</v>
      </c>
    </row>
    <row r="341" spans="1:3" ht="21.95" customHeight="1">
      <c r="A341" s="260">
        <v>2040502</v>
      </c>
      <c r="B341" s="208" t="s">
        <v>107</v>
      </c>
      <c r="C341" s="207">
        <v>0</v>
      </c>
    </row>
    <row r="342" spans="1:3" ht="21.95" customHeight="1">
      <c r="A342" s="260">
        <v>2040503</v>
      </c>
      <c r="B342" s="208" t="s">
        <v>108</v>
      </c>
      <c r="C342" s="207">
        <v>0</v>
      </c>
    </row>
    <row r="343" spans="1:3" ht="21.95" customHeight="1">
      <c r="A343" s="260">
        <v>2040504</v>
      </c>
      <c r="B343" s="208" t="s">
        <v>299</v>
      </c>
      <c r="C343" s="207">
        <v>0</v>
      </c>
    </row>
    <row r="344" spans="1:3" ht="21.95" customHeight="1">
      <c r="A344" s="260">
        <v>2040505</v>
      </c>
      <c r="B344" s="208" t="s">
        <v>300</v>
      </c>
      <c r="C344" s="207">
        <v>0</v>
      </c>
    </row>
    <row r="345" spans="1:3" ht="21.95" customHeight="1">
      <c r="A345" s="260">
        <v>2040506</v>
      </c>
      <c r="B345" s="208" t="s">
        <v>301</v>
      </c>
      <c r="C345" s="207">
        <v>0</v>
      </c>
    </row>
    <row r="346" spans="1:3" ht="21.95" customHeight="1">
      <c r="A346" s="260">
        <v>2040550</v>
      </c>
      <c r="B346" s="208" t="s">
        <v>115</v>
      </c>
      <c r="C346" s="207">
        <v>0</v>
      </c>
    </row>
    <row r="347" spans="1:3" ht="21.95" customHeight="1">
      <c r="A347" s="260">
        <v>2040599</v>
      </c>
      <c r="B347" s="208" t="s">
        <v>302</v>
      </c>
      <c r="C347" s="207">
        <v>0</v>
      </c>
    </row>
    <row r="348" spans="1:3" ht="21.95" customHeight="1">
      <c r="A348" s="260">
        <v>20406</v>
      </c>
      <c r="B348" s="208" t="s">
        <v>303</v>
      </c>
      <c r="C348" s="207">
        <v>880</v>
      </c>
    </row>
    <row r="349" spans="1:3" ht="21.95" customHeight="1">
      <c r="A349" s="260">
        <v>2040601</v>
      </c>
      <c r="B349" s="208" t="s">
        <v>106</v>
      </c>
      <c r="C349" s="207">
        <v>740</v>
      </c>
    </row>
    <row r="350" spans="1:3" ht="21.95" customHeight="1">
      <c r="A350" s="260">
        <v>2040602</v>
      </c>
      <c r="B350" s="208" t="s">
        <v>107</v>
      </c>
      <c r="C350" s="207">
        <v>10</v>
      </c>
    </row>
    <row r="351" spans="1:3" ht="21.95" customHeight="1">
      <c r="A351" s="260">
        <v>2040603</v>
      </c>
      <c r="B351" s="208" t="s">
        <v>108</v>
      </c>
      <c r="C351" s="207">
        <v>0</v>
      </c>
    </row>
    <row r="352" spans="1:3" ht="21.95" customHeight="1">
      <c r="A352" s="260">
        <v>2040604</v>
      </c>
      <c r="B352" s="208" t="s">
        <v>304</v>
      </c>
      <c r="C352" s="207">
        <v>50</v>
      </c>
    </row>
    <row r="353" spans="1:3" ht="21.95" customHeight="1">
      <c r="A353" s="260">
        <v>2040605</v>
      </c>
      <c r="B353" s="208" t="s">
        <v>305</v>
      </c>
      <c r="C353" s="207">
        <v>30</v>
      </c>
    </row>
    <row r="354" spans="1:3" ht="21.95" customHeight="1">
      <c r="A354" s="260">
        <v>2040606</v>
      </c>
      <c r="B354" s="208" t="s">
        <v>306</v>
      </c>
      <c r="C354" s="207">
        <v>0</v>
      </c>
    </row>
    <row r="355" spans="1:3" ht="21.95" customHeight="1">
      <c r="A355" s="260">
        <v>2040607</v>
      </c>
      <c r="B355" s="208" t="s">
        <v>307</v>
      </c>
      <c r="C355" s="207">
        <v>0</v>
      </c>
    </row>
    <row r="356" spans="1:3" ht="21.95" customHeight="1">
      <c r="A356" s="260">
        <v>2040608</v>
      </c>
      <c r="B356" s="208" t="s">
        <v>308</v>
      </c>
      <c r="C356" s="207">
        <v>0</v>
      </c>
    </row>
    <row r="357" spans="1:3" ht="21.95" customHeight="1">
      <c r="A357" s="260">
        <v>2040609</v>
      </c>
      <c r="B357" s="208" t="s">
        <v>309</v>
      </c>
      <c r="C357" s="207">
        <v>0</v>
      </c>
    </row>
    <row r="358" spans="1:3" ht="21.95" customHeight="1">
      <c r="A358" s="260">
        <v>2040610</v>
      </c>
      <c r="B358" s="208" t="s">
        <v>310</v>
      </c>
      <c r="C358" s="207">
        <v>50</v>
      </c>
    </row>
    <row r="359" spans="1:3" ht="21.95" customHeight="1">
      <c r="A359" s="260">
        <v>2040611</v>
      </c>
      <c r="B359" s="208" t="s">
        <v>311</v>
      </c>
      <c r="C359" s="207">
        <v>0</v>
      </c>
    </row>
    <row r="360" spans="1:3" ht="21.95" customHeight="1">
      <c r="A360" s="260">
        <v>2040612</v>
      </c>
      <c r="B360" s="208" t="s">
        <v>312</v>
      </c>
      <c r="C360" s="207">
        <v>0</v>
      </c>
    </row>
    <row r="361" spans="1:3" ht="21.95" customHeight="1">
      <c r="A361" s="260">
        <v>2040613</v>
      </c>
      <c r="B361" s="208" t="s">
        <v>148</v>
      </c>
      <c r="C361" s="207">
        <v>0</v>
      </c>
    </row>
    <row r="362" spans="1:3" ht="21.95" customHeight="1">
      <c r="A362" s="260">
        <v>2040650</v>
      </c>
      <c r="B362" s="208" t="s">
        <v>115</v>
      </c>
      <c r="C362" s="207">
        <v>0</v>
      </c>
    </row>
    <row r="363" spans="1:3" ht="21.95" customHeight="1">
      <c r="A363" s="260">
        <v>2040699</v>
      </c>
      <c r="B363" s="208" t="s">
        <v>313</v>
      </c>
      <c r="C363" s="207">
        <v>0</v>
      </c>
    </row>
    <row r="364" spans="1:3" ht="21.95" customHeight="1">
      <c r="A364" s="260">
        <v>20407</v>
      </c>
      <c r="B364" s="208" t="s">
        <v>314</v>
      </c>
      <c r="C364" s="207">
        <v>0</v>
      </c>
    </row>
    <row r="365" spans="1:3" ht="21.95" customHeight="1">
      <c r="A365" s="260">
        <v>2040701</v>
      </c>
      <c r="B365" s="208" t="s">
        <v>106</v>
      </c>
      <c r="C365" s="207">
        <v>0</v>
      </c>
    </row>
    <row r="366" spans="1:3" ht="21.95" customHeight="1">
      <c r="A366" s="260">
        <v>2040702</v>
      </c>
      <c r="B366" s="208" t="s">
        <v>107</v>
      </c>
      <c r="C366" s="207">
        <v>0</v>
      </c>
    </row>
    <row r="367" spans="1:3" ht="21.95" customHeight="1">
      <c r="A367" s="260">
        <v>2040703</v>
      </c>
      <c r="B367" s="208" t="s">
        <v>108</v>
      </c>
      <c r="C367" s="207">
        <v>0</v>
      </c>
    </row>
    <row r="368" spans="1:3" ht="21.95" customHeight="1">
      <c r="A368" s="260">
        <v>2040704</v>
      </c>
      <c r="B368" s="208" t="s">
        <v>315</v>
      </c>
      <c r="C368" s="207">
        <v>0</v>
      </c>
    </row>
    <row r="369" spans="1:3" ht="21.95" customHeight="1">
      <c r="A369" s="260">
        <v>2040705</v>
      </c>
      <c r="B369" s="208" t="s">
        <v>316</v>
      </c>
      <c r="C369" s="207">
        <v>0</v>
      </c>
    </row>
    <row r="370" spans="1:3" ht="21.95" customHeight="1">
      <c r="A370" s="260">
        <v>2040706</v>
      </c>
      <c r="B370" s="208" t="s">
        <v>317</v>
      </c>
      <c r="C370" s="207">
        <v>0</v>
      </c>
    </row>
    <row r="371" spans="1:3" ht="21.95" customHeight="1">
      <c r="A371" s="260">
        <v>2040707</v>
      </c>
      <c r="B371" s="208" t="s">
        <v>148</v>
      </c>
      <c r="C371" s="207">
        <v>0</v>
      </c>
    </row>
    <row r="372" spans="1:3" ht="21.95" customHeight="1">
      <c r="A372" s="260">
        <v>2040750</v>
      </c>
      <c r="B372" s="208" t="s">
        <v>115</v>
      </c>
      <c r="C372" s="207">
        <v>0</v>
      </c>
    </row>
    <row r="373" spans="1:3" ht="21.95" customHeight="1">
      <c r="A373" s="260">
        <v>2040799</v>
      </c>
      <c r="B373" s="208" t="s">
        <v>318</v>
      </c>
      <c r="C373" s="207">
        <v>0</v>
      </c>
    </row>
    <row r="374" spans="1:3" ht="21.95" customHeight="1">
      <c r="A374" s="260">
        <v>20408</v>
      </c>
      <c r="B374" s="208" t="s">
        <v>319</v>
      </c>
      <c r="C374" s="207">
        <v>0</v>
      </c>
    </row>
    <row r="375" spans="1:3" ht="21.95" customHeight="1">
      <c r="A375" s="260">
        <v>2040801</v>
      </c>
      <c r="B375" s="208" t="s">
        <v>106</v>
      </c>
      <c r="C375" s="207">
        <v>0</v>
      </c>
    </row>
    <row r="376" spans="1:3" ht="21.95" customHeight="1">
      <c r="A376" s="260">
        <v>2040802</v>
      </c>
      <c r="B376" s="208" t="s">
        <v>107</v>
      </c>
      <c r="C376" s="207">
        <v>0</v>
      </c>
    </row>
    <row r="377" spans="1:3" ht="21.95" customHeight="1">
      <c r="A377" s="260">
        <v>2040803</v>
      </c>
      <c r="B377" s="208" t="s">
        <v>108</v>
      </c>
      <c r="C377" s="207">
        <v>0</v>
      </c>
    </row>
    <row r="378" spans="1:3" ht="21.95" customHeight="1">
      <c r="A378" s="260">
        <v>2040804</v>
      </c>
      <c r="B378" s="208" t="s">
        <v>320</v>
      </c>
      <c r="C378" s="207">
        <v>0</v>
      </c>
    </row>
    <row r="379" spans="1:3" ht="21.95" customHeight="1">
      <c r="A379" s="260">
        <v>2040805</v>
      </c>
      <c r="B379" s="208" t="s">
        <v>321</v>
      </c>
      <c r="C379" s="207">
        <v>0</v>
      </c>
    </row>
    <row r="380" spans="1:3" ht="21.95" customHeight="1">
      <c r="A380" s="260">
        <v>2040806</v>
      </c>
      <c r="B380" s="208" t="s">
        <v>322</v>
      </c>
      <c r="C380" s="207">
        <v>0</v>
      </c>
    </row>
    <row r="381" spans="1:3" ht="21.95" customHeight="1">
      <c r="A381" s="260">
        <v>2040807</v>
      </c>
      <c r="B381" s="208" t="s">
        <v>148</v>
      </c>
      <c r="C381" s="207">
        <v>0</v>
      </c>
    </row>
    <row r="382" spans="1:3" ht="21.95" customHeight="1">
      <c r="A382" s="260">
        <v>2040850</v>
      </c>
      <c r="B382" s="208" t="s">
        <v>115</v>
      </c>
      <c r="C382" s="207">
        <v>0</v>
      </c>
    </row>
    <row r="383" spans="1:3" ht="21.95" customHeight="1">
      <c r="A383" s="260">
        <v>2040899</v>
      </c>
      <c r="B383" s="208" t="s">
        <v>323</v>
      </c>
      <c r="C383" s="207">
        <v>0</v>
      </c>
    </row>
    <row r="384" spans="1:3" ht="21.95" customHeight="1">
      <c r="A384" s="260">
        <v>20409</v>
      </c>
      <c r="B384" s="208" t="s">
        <v>324</v>
      </c>
      <c r="C384" s="207">
        <v>0</v>
      </c>
    </row>
    <row r="385" spans="1:3" ht="21.95" customHeight="1">
      <c r="A385" s="260">
        <v>2040901</v>
      </c>
      <c r="B385" s="208" t="s">
        <v>106</v>
      </c>
      <c r="C385" s="207">
        <v>0</v>
      </c>
    </row>
    <row r="386" spans="1:3" ht="21.95" customHeight="1">
      <c r="A386" s="260">
        <v>2040902</v>
      </c>
      <c r="B386" s="208" t="s">
        <v>107</v>
      </c>
      <c r="C386" s="207">
        <v>0</v>
      </c>
    </row>
    <row r="387" spans="1:3" ht="21.95" customHeight="1">
      <c r="A387" s="260">
        <v>2040903</v>
      </c>
      <c r="B387" s="208" t="s">
        <v>108</v>
      </c>
      <c r="C387" s="207">
        <v>0</v>
      </c>
    </row>
    <row r="388" spans="1:3" ht="21.95" customHeight="1">
      <c r="A388" s="260">
        <v>2040904</v>
      </c>
      <c r="B388" s="208" t="s">
        <v>325</v>
      </c>
      <c r="C388" s="207">
        <v>0</v>
      </c>
    </row>
    <row r="389" spans="1:3" ht="21.95" customHeight="1">
      <c r="A389" s="260">
        <v>2040905</v>
      </c>
      <c r="B389" s="208" t="s">
        <v>326</v>
      </c>
      <c r="C389" s="207">
        <v>0</v>
      </c>
    </row>
    <row r="390" spans="1:3" ht="21.95" customHeight="1">
      <c r="A390" s="260">
        <v>2040950</v>
      </c>
      <c r="B390" s="208" t="s">
        <v>115</v>
      </c>
      <c r="C390" s="207">
        <v>0</v>
      </c>
    </row>
    <row r="391" spans="1:3" ht="21.95" customHeight="1">
      <c r="A391" s="260">
        <v>2040999</v>
      </c>
      <c r="B391" s="208" t="s">
        <v>327</v>
      </c>
      <c r="C391" s="207">
        <v>0</v>
      </c>
    </row>
    <row r="392" spans="1:3" ht="21.95" customHeight="1">
      <c r="A392" s="260">
        <v>20410</v>
      </c>
      <c r="B392" s="208" t="s">
        <v>328</v>
      </c>
      <c r="C392" s="207">
        <v>0</v>
      </c>
    </row>
    <row r="393" spans="1:3" ht="21.95" customHeight="1">
      <c r="A393" s="260">
        <v>2041001</v>
      </c>
      <c r="B393" s="208" t="s">
        <v>106</v>
      </c>
      <c r="C393" s="207">
        <v>0</v>
      </c>
    </row>
    <row r="394" spans="1:3" ht="21.95" customHeight="1">
      <c r="A394" s="260">
        <v>2041002</v>
      </c>
      <c r="B394" s="208" t="s">
        <v>107</v>
      </c>
      <c r="C394" s="207">
        <v>0</v>
      </c>
    </row>
    <row r="395" spans="1:3" ht="21.95" customHeight="1">
      <c r="A395" s="260">
        <v>2041006</v>
      </c>
      <c r="B395" s="208" t="s">
        <v>148</v>
      </c>
      <c r="C395" s="207">
        <v>0</v>
      </c>
    </row>
    <row r="396" spans="1:3" ht="21.95" customHeight="1">
      <c r="A396" s="260">
        <v>2041007</v>
      </c>
      <c r="B396" s="208" t="s">
        <v>329</v>
      </c>
      <c r="C396" s="207">
        <v>0</v>
      </c>
    </row>
    <row r="397" spans="1:3" ht="21.95" customHeight="1">
      <c r="A397" s="260">
        <v>2041099</v>
      </c>
      <c r="B397" s="208" t="s">
        <v>330</v>
      </c>
      <c r="C397" s="207">
        <v>0</v>
      </c>
    </row>
    <row r="398" spans="1:3" ht="21.95" customHeight="1">
      <c r="A398" s="260">
        <v>20499</v>
      </c>
      <c r="B398" s="208" t="s">
        <v>331</v>
      </c>
      <c r="C398" s="207">
        <v>0</v>
      </c>
    </row>
    <row r="399" spans="1:3" ht="21.95" customHeight="1">
      <c r="A399" s="260">
        <v>2049901</v>
      </c>
      <c r="B399" s="208" t="s">
        <v>331</v>
      </c>
      <c r="C399" s="207">
        <v>0</v>
      </c>
    </row>
    <row r="400" spans="1:3" ht="21.95" customHeight="1">
      <c r="A400" s="260">
        <v>205</v>
      </c>
      <c r="B400" s="208" t="s">
        <v>74</v>
      </c>
      <c r="C400" s="207">
        <v>58468</v>
      </c>
    </row>
    <row r="401" spans="1:3" ht="21.95" customHeight="1">
      <c r="A401" s="260">
        <v>20501</v>
      </c>
      <c r="B401" s="208" t="s">
        <v>332</v>
      </c>
      <c r="C401" s="207">
        <v>2160</v>
      </c>
    </row>
    <row r="402" spans="1:3" ht="21.95" customHeight="1">
      <c r="A402" s="260">
        <v>2050101</v>
      </c>
      <c r="B402" s="208" t="s">
        <v>106</v>
      </c>
      <c r="C402" s="207">
        <v>754</v>
      </c>
    </row>
    <row r="403" spans="1:3" ht="21.95" customHeight="1">
      <c r="A403" s="260">
        <v>2050102</v>
      </c>
      <c r="B403" s="208" t="s">
        <v>107</v>
      </c>
      <c r="C403" s="207">
        <v>0</v>
      </c>
    </row>
    <row r="404" spans="1:3" ht="21.95" customHeight="1">
      <c r="A404" s="260">
        <v>2050103</v>
      </c>
      <c r="B404" s="208" t="s">
        <v>108</v>
      </c>
      <c r="C404" s="207">
        <v>0</v>
      </c>
    </row>
    <row r="405" spans="1:3" ht="21.95" customHeight="1">
      <c r="A405" s="260">
        <v>2050199</v>
      </c>
      <c r="B405" s="208" t="s">
        <v>333</v>
      </c>
      <c r="C405" s="207">
        <v>1406</v>
      </c>
    </row>
    <row r="406" spans="1:3" ht="21.95" customHeight="1">
      <c r="A406" s="260">
        <v>20502</v>
      </c>
      <c r="B406" s="208" t="s">
        <v>334</v>
      </c>
      <c r="C406" s="207">
        <v>51935</v>
      </c>
    </row>
    <row r="407" spans="1:3" ht="21.95" customHeight="1">
      <c r="A407" s="260">
        <v>2050201</v>
      </c>
      <c r="B407" s="208" t="s">
        <v>335</v>
      </c>
      <c r="C407" s="207">
        <v>2088</v>
      </c>
    </row>
    <row r="408" spans="1:3" ht="21.95" customHeight="1">
      <c r="A408" s="260">
        <v>2050202</v>
      </c>
      <c r="B408" s="208" t="s">
        <v>336</v>
      </c>
      <c r="C408" s="207">
        <v>32492</v>
      </c>
    </row>
    <row r="409" spans="1:3" ht="21.95" customHeight="1">
      <c r="A409" s="260">
        <v>2050203</v>
      </c>
      <c r="B409" s="208" t="s">
        <v>337</v>
      </c>
      <c r="C409" s="207">
        <v>10956</v>
      </c>
    </row>
    <row r="410" spans="1:3" ht="21.95" customHeight="1">
      <c r="A410" s="260">
        <v>2050204</v>
      </c>
      <c r="B410" s="208" t="s">
        <v>338</v>
      </c>
      <c r="C410" s="207">
        <v>6334</v>
      </c>
    </row>
    <row r="411" spans="1:3" ht="21.95" customHeight="1">
      <c r="A411" s="260">
        <v>2050205</v>
      </c>
      <c r="B411" s="208" t="s">
        <v>339</v>
      </c>
      <c r="C411" s="207">
        <v>40</v>
      </c>
    </row>
    <row r="412" spans="1:3" ht="21.95" customHeight="1">
      <c r="A412" s="260">
        <v>2050206</v>
      </c>
      <c r="B412" s="208" t="s">
        <v>340</v>
      </c>
      <c r="C412" s="207">
        <v>0</v>
      </c>
    </row>
    <row r="413" spans="1:3" ht="21.95" customHeight="1">
      <c r="A413" s="260">
        <v>2050207</v>
      </c>
      <c r="B413" s="208" t="s">
        <v>341</v>
      </c>
      <c r="C413" s="207">
        <v>0</v>
      </c>
    </row>
    <row r="414" spans="1:3" ht="21.95" customHeight="1">
      <c r="A414" s="260">
        <v>2050299</v>
      </c>
      <c r="B414" s="208" t="s">
        <v>342</v>
      </c>
      <c r="C414" s="207">
        <v>25</v>
      </c>
    </row>
    <row r="415" spans="1:3" ht="21.95" customHeight="1">
      <c r="A415" s="260">
        <v>20503</v>
      </c>
      <c r="B415" s="208" t="s">
        <v>343</v>
      </c>
      <c r="C415" s="207">
        <v>1452</v>
      </c>
    </row>
    <row r="416" spans="1:3" ht="21.95" customHeight="1">
      <c r="A416" s="260">
        <v>2050301</v>
      </c>
      <c r="B416" s="208" t="s">
        <v>344</v>
      </c>
      <c r="C416" s="207">
        <v>0</v>
      </c>
    </row>
    <row r="417" spans="1:3" ht="21.95" customHeight="1">
      <c r="A417" s="260">
        <v>2050302</v>
      </c>
      <c r="B417" s="208" t="s">
        <v>345</v>
      </c>
      <c r="C417" s="207">
        <v>1452</v>
      </c>
    </row>
    <row r="418" spans="1:3" ht="21.95" customHeight="1">
      <c r="A418" s="260">
        <v>2050303</v>
      </c>
      <c r="B418" s="208" t="s">
        <v>346</v>
      </c>
      <c r="C418" s="207">
        <v>0</v>
      </c>
    </row>
    <row r="419" spans="1:3" ht="21.95" customHeight="1">
      <c r="A419" s="260">
        <v>2050305</v>
      </c>
      <c r="B419" s="208" t="s">
        <v>347</v>
      </c>
      <c r="C419" s="207">
        <v>0</v>
      </c>
    </row>
    <row r="420" spans="1:3" ht="21.95" customHeight="1">
      <c r="A420" s="260">
        <v>2050399</v>
      </c>
      <c r="B420" s="208" t="s">
        <v>348</v>
      </c>
      <c r="C420" s="207">
        <v>0</v>
      </c>
    </row>
    <row r="421" spans="1:3" ht="21.95" customHeight="1">
      <c r="A421" s="260">
        <v>20504</v>
      </c>
      <c r="B421" s="208" t="s">
        <v>349</v>
      </c>
      <c r="C421" s="207">
        <v>0</v>
      </c>
    </row>
    <row r="422" spans="1:3" ht="21.95" customHeight="1">
      <c r="A422" s="260">
        <v>2050401</v>
      </c>
      <c r="B422" s="208" t="s">
        <v>350</v>
      </c>
      <c r="C422" s="207">
        <v>0</v>
      </c>
    </row>
    <row r="423" spans="1:3" ht="21.95" customHeight="1">
      <c r="A423" s="260">
        <v>2050402</v>
      </c>
      <c r="B423" s="208" t="s">
        <v>351</v>
      </c>
      <c r="C423" s="207">
        <v>0</v>
      </c>
    </row>
    <row r="424" spans="1:3" ht="21.95" customHeight="1">
      <c r="A424" s="260">
        <v>2050403</v>
      </c>
      <c r="B424" s="208" t="s">
        <v>352</v>
      </c>
      <c r="C424" s="207">
        <v>0</v>
      </c>
    </row>
    <row r="425" spans="1:3" ht="21.95" customHeight="1">
      <c r="A425" s="260">
        <v>2050404</v>
      </c>
      <c r="B425" s="208" t="s">
        <v>353</v>
      </c>
      <c r="C425" s="207">
        <v>0</v>
      </c>
    </row>
    <row r="426" spans="1:3" ht="21.95" customHeight="1">
      <c r="A426" s="260">
        <v>2050499</v>
      </c>
      <c r="B426" s="208" t="s">
        <v>354</v>
      </c>
      <c r="C426" s="207">
        <v>0</v>
      </c>
    </row>
    <row r="427" spans="1:3" ht="21.95" customHeight="1">
      <c r="A427" s="260">
        <v>20505</v>
      </c>
      <c r="B427" s="208" t="s">
        <v>355</v>
      </c>
      <c r="C427" s="207">
        <v>0</v>
      </c>
    </row>
    <row r="428" spans="1:3" ht="21.95" customHeight="1">
      <c r="A428" s="260">
        <v>2050501</v>
      </c>
      <c r="B428" s="208" t="s">
        <v>356</v>
      </c>
      <c r="C428" s="207">
        <v>0</v>
      </c>
    </row>
    <row r="429" spans="1:3" ht="21.95" customHeight="1">
      <c r="A429" s="260">
        <v>2050502</v>
      </c>
      <c r="B429" s="208" t="s">
        <v>357</v>
      </c>
      <c r="C429" s="207">
        <v>0</v>
      </c>
    </row>
    <row r="430" spans="1:3" ht="21.95" customHeight="1">
      <c r="A430" s="260">
        <v>2050599</v>
      </c>
      <c r="B430" s="208" t="s">
        <v>358</v>
      </c>
      <c r="C430" s="207">
        <v>0</v>
      </c>
    </row>
    <row r="431" spans="1:3" ht="21.95" customHeight="1">
      <c r="A431" s="260">
        <v>20506</v>
      </c>
      <c r="B431" s="208" t="s">
        <v>359</v>
      </c>
      <c r="C431" s="207">
        <v>0</v>
      </c>
    </row>
    <row r="432" spans="1:3" ht="21.95" customHeight="1">
      <c r="A432" s="260">
        <v>2050601</v>
      </c>
      <c r="B432" s="208" t="s">
        <v>360</v>
      </c>
      <c r="C432" s="207">
        <v>0</v>
      </c>
    </row>
    <row r="433" spans="1:3" ht="21.95" customHeight="1">
      <c r="A433" s="260">
        <v>2050602</v>
      </c>
      <c r="B433" s="208" t="s">
        <v>361</v>
      </c>
      <c r="C433" s="207">
        <v>0</v>
      </c>
    </row>
    <row r="434" spans="1:3" ht="21.95" customHeight="1">
      <c r="A434" s="260">
        <v>2050699</v>
      </c>
      <c r="B434" s="208" t="s">
        <v>362</v>
      </c>
      <c r="C434" s="207">
        <v>0</v>
      </c>
    </row>
    <row r="435" spans="1:3" ht="21.95" customHeight="1">
      <c r="A435" s="260">
        <v>20507</v>
      </c>
      <c r="B435" s="208" t="s">
        <v>363</v>
      </c>
      <c r="C435" s="207">
        <v>0</v>
      </c>
    </row>
    <row r="436" spans="1:3" ht="21.95" customHeight="1">
      <c r="A436" s="260">
        <v>2050701</v>
      </c>
      <c r="B436" s="208" t="s">
        <v>364</v>
      </c>
      <c r="C436" s="207">
        <v>0</v>
      </c>
    </row>
    <row r="437" spans="1:3" ht="21.95" customHeight="1">
      <c r="A437" s="260">
        <v>2050702</v>
      </c>
      <c r="B437" s="208" t="s">
        <v>365</v>
      </c>
      <c r="C437" s="207">
        <v>0</v>
      </c>
    </row>
    <row r="438" spans="1:3" ht="21.95" customHeight="1">
      <c r="A438" s="260">
        <v>2050799</v>
      </c>
      <c r="B438" s="208" t="s">
        <v>366</v>
      </c>
      <c r="C438" s="207">
        <v>0</v>
      </c>
    </row>
    <row r="439" spans="1:3" ht="21.95" customHeight="1">
      <c r="A439" s="260">
        <v>20508</v>
      </c>
      <c r="B439" s="208" t="s">
        <v>367</v>
      </c>
      <c r="C439" s="207">
        <v>633</v>
      </c>
    </row>
    <row r="440" spans="1:3" ht="21.95" customHeight="1">
      <c r="A440" s="260">
        <v>2050801</v>
      </c>
      <c r="B440" s="208" t="s">
        <v>368</v>
      </c>
      <c r="C440" s="207">
        <v>394</v>
      </c>
    </row>
    <row r="441" spans="1:3" ht="21.95" customHeight="1">
      <c r="A441" s="260">
        <v>2050802</v>
      </c>
      <c r="B441" s="208" t="s">
        <v>369</v>
      </c>
      <c r="C441" s="207">
        <v>239</v>
      </c>
    </row>
    <row r="442" spans="1:3" ht="21.95" customHeight="1">
      <c r="A442" s="260">
        <v>2050803</v>
      </c>
      <c r="B442" s="208" t="s">
        <v>370</v>
      </c>
      <c r="C442" s="207">
        <v>0</v>
      </c>
    </row>
    <row r="443" spans="1:3" ht="21.95" customHeight="1">
      <c r="A443" s="260">
        <v>2050804</v>
      </c>
      <c r="B443" s="208" t="s">
        <v>371</v>
      </c>
      <c r="C443" s="207">
        <v>0</v>
      </c>
    </row>
    <row r="444" spans="1:3" ht="21.95" customHeight="1">
      <c r="A444" s="260">
        <v>2050899</v>
      </c>
      <c r="B444" s="208" t="s">
        <v>372</v>
      </c>
      <c r="C444" s="207">
        <v>0</v>
      </c>
    </row>
    <row r="445" spans="1:3" ht="21.95" customHeight="1">
      <c r="A445" s="260">
        <v>20509</v>
      </c>
      <c r="B445" s="208" t="s">
        <v>373</v>
      </c>
      <c r="C445" s="207">
        <v>2165</v>
      </c>
    </row>
    <row r="446" spans="1:3" ht="21.95" customHeight="1">
      <c r="A446" s="260">
        <v>2050901</v>
      </c>
      <c r="B446" s="208" t="s">
        <v>374</v>
      </c>
      <c r="C446" s="207">
        <v>0</v>
      </c>
    </row>
    <row r="447" spans="1:3" ht="21.95" customHeight="1">
      <c r="A447" s="260">
        <v>2050902</v>
      </c>
      <c r="B447" s="208" t="s">
        <v>375</v>
      </c>
      <c r="C447" s="207">
        <v>0</v>
      </c>
    </row>
    <row r="448" spans="1:3" ht="21.95" customHeight="1">
      <c r="A448" s="260">
        <v>2050903</v>
      </c>
      <c r="B448" s="208" t="s">
        <v>376</v>
      </c>
      <c r="C448" s="207">
        <v>0</v>
      </c>
    </row>
    <row r="449" spans="1:3" ht="21.95" customHeight="1">
      <c r="A449" s="260">
        <v>2050904</v>
      </c>
      <c r="B449" s="208" t="s">
        <v>377</v>
      </c>
      <c r="C449" s="207">
        <v>0</v>
      </c>
    </row>
    <row r="450" spans="1:3" ht="21.95" customHeight="1">
      <c r="A450" s="260">
        <v>2050905</v>
      </c>
      <c r="B450" s="208" t="s">
        <v>378</v>
      </c>
      <c r="C450" s="207">
        <v>0</v>
      </c>
    </row>
    <row r="451" spans="1:3" ht="21.95" customHeight="1">
      <c r="A451" s="260">
        <v>2050999</v>
      </c>
      <c r="B451" s="208" t="s">
        <v>379</v>
      </c>
      <c r="C451" s="207">
        <v>2165</v>
      </c>
    </row>
    <row r="452" spans="1:3" ht="21.95" customHeight="1">
      <c r="A452" s="260">
        <v>20599</v>
      </c>
      <c r="B452" s="208" t="s">
        <v>380</v>
      </c>
      <c r="C452" s="207">
        <v>123</v>
      </c>
    </row>
    <row r="453" spans="1:3" ht="21.95" customHeight="1">
      <c r="A453" s="260">
        <v>2059999</v>
      </c>
      <c r="B453" s="208" t="s">
        <v>380</v>
      </c>
      <c r="C453" s="207">
        <v>123</v>
      </c>
    </row>
    <row r="454" spans="1:3" ht="21.95" customHeight="1">
      <c r="A454" s="260">
        <v>206</v>
      </c>
      <c r="B454" s="208" t="s">
        <v>75</v>
      </c>
      <c r="C454" s="207">
        <v>695</v>
      </c>
    </row>
    <row r="455" spans="1:3" ht="21.95" customHeight="1">
      <c r="A455" s="260">
        <v>20601</v>
      </c>
      <c r="B455" s="208" t="s">
        <v>381</v>
      </c>
      <c r="C455" s="207">
        <v>0</v>
      </c>
    </row>
    <row r="456" spans="1:3" ht="21.95" customHeight="1">
      <c r="A456" s="260">
        <v>2060101</v>
      </c>
      <c r="B456" s="208" t="s">
        <v>106</v>
      </c>
      <c r="C456" s="207">
        <v>0</v>
      </c>
    </row>
    <row r="457" spans="1:3" ht="21.95" customHeight="1">
      <c r="A457" s="260">
        <v>2060102</v>
      </c>
      <c r="B457" s="208" t="s">
        <v>107</v>
      </c>
      <c r="C457" s="207">
        <v>0</v>
      </c>
    </row>
    <row r="458" spans="1:3" ht="21.95" customHeight="1">
      <c r="A458" s="260">
        <v>2060103</v>
      </c>
      <c r="B458" s="208" t="s">
        <v>108</v>
      </c>
      <c r="C458" s="207">
        <v>0</v>
      </c>
    </row>
    <row r="459" spans="1:3" ht="21.95" customHeight="1">
      <c r="A459" s="260">
        <v>2060199</v>
      </c>
      <c r="B459" s="208" t="s">
        <v>382</v>
      </c>
      <c r="C459" s="207">
        <v>0</v>
      </c>
    </row>
    <row r="460" spans="1:3" ht="21.95" customHeight="1">
      <c r="A460" s="260">
        <v>20602</v>
      </c>
      <c r="B460" s="208" t="s">
        <v>383</v>
      </c>
      <c r="C460" s="207">
        <v>0</v>
      </c>
    </row>
    <row r="461" spans="1:3" ht="21.95" customHeight="1">
      <c r="A461" s="260">
        <v>2060201</v>
      </c>
      <c r="B461" s="208" t="s">
        <v>384</v>
      </c>
      <c r="C461" s="207">
        <v>0</v>
      </c>
    </row>
    <row r="462" spans="1:3" ht="21.95" customHeight="1">
      <c r="A462" s="260">
        <v>2060203</v>
      </c>
      <c r="B462" s="208" t="s">
        <v>385</v>
      </c>
      <c r="C462" s="207">
        <v>0</v>
      </c>
    </row>
    <row r="463" spans="1:3" ht="21.95" customHeight="1">
      <c r="A463" s="260">
        <v>2060204</v>
      </c>
      <c r="B463" s="208" t="s">
        <v>386</v>
      </c>
      <c r="C463" s="207">
        <v>0</v>
      </c>
    </row>
    <row r="464" spans="1:3" ht="21.95" customHeight="1">
      <c r="A464" s="260">
        <v>2060205</v>
      </c>
      <c r="B464" s="208" t="s">
        <v>387</v>
      </c>
      <c r="C464" s="207">
        <v>0</v>
      </c>
    </row>
    <row r="465" spans="1:3" ht="21.95" customHeight="1">
      <c r="A465" s="260">
        <v>2060206</v>
      </c>
      <c r="B465" s="208" t="s">
        <v>388</v>
      </c>
      <c r="C465" s="207">
        <v>0</v>
      </c>
    </row>
    <row r="466" spans="1:3" ht="21.95" customHeight="1">
      <c r="A466" s="260">
        <v>2060207</v>
      </c>
      <c r="B466" s="208" t="s">
        <v>389</v>
      </c>
      <c r="C466" s="207">
        <v>0</v>
      </c>
    </row>
    <row r="467" spans="1:3" ht="21.95" customHeight="1">
      <c r="A467" s="260">
        <v>2060299</v>
      </c>
      <c r="B467" s="208" t="s">
        <v>390</v>
      </c>
      <c r="C467" s="207">
        <v>0</v>
      </c>
    </row>
    <row r="468" spans="1:3" ht="21.95" customHeight="1">
      <c r="A468" s="260">
        <v>20603</v>
      </c>
      <c r="B468" s="208" t="s">
        <v>391</v>
      </c>
      <c r="C468" s="207">
        <v>0</v>
      </c>
    </row>
    <row r="469" spans="1:3" ht="21.95" customHeight="1">
      <c r="A469" s="260">
        <v>2060301</v>
      </c>
      <c r="B469" s="208" t="s">
        <v>384</v>
      </c>
      <c r="C469" s="207">
        <v>0</v>
      </c>
    </row>
    <row r="470" spans="1:3" ht="21.95" customHeight="1">
      <c r="A470" s="260">
        <v>2060302</v>
      </c>
      <c r="B470" s="208" t="s">
        <v>392</v>
      </c>
      <c r="C470" s="207">
        <v>0</v>
      </c>
    </row>
    <row r="471" spans="1:3" ht="21.95" customHeight="1">
      <c r="A471" s="260">
        <v>2060303</v>
      </c>
      <c r="B471" s="208" t="s">
        <v>393</v>
      </c>
      <c r="C471" s="207">
        <v>0</v>
      </c>
    </row>
    <row r="472" spans="1:3" ht="21.95" customHeight="1">
      <c r="A472" s="260">
        <v>2060304</v>
      </c>
      <c r="B472" s="208" t="s">
        <v>394</v>
      </c>
      <c r="C472" s="207">
        <v>0</v>
      </c>
    </row>
    <row r="473" spans="1:3" ht="21.95" customHeight="1">
      <c r="A473" s="260">
        <v>2060399</v>
      </c>
      <c r="B473" s="208" t="s">
        <v>395</v>
      </c>
      <c r="C473" s="207">
        <v>0</v>
      </c>
    </row>
    <row r="474" spans="1:3" ht="21.95" customHeight="1">
      <c r="A474" s="260">
        <v>20604</v>
      </c>
      <c r="B474" s="208" t="s">
        <v>396</v>
      </c>
      <c r="C474" s="207">
        <v>70</v>
      </c>
    </row>
    <row r="475" spans="1:3" ht="21.95" customHeight="1">
      <c r="A475" s="260">
        <v>2060401</v>
      </c>
      <c r="B475" s="208" t="s">
        <v>384</v>
      </c>
      <c r="C475" s="207">
        <v>0</v>
      </c>
    </row>
    <row r="476" spans="1:3" ht="21.95" customHeight="1">
      <c r="A476" s="260">
        <v>2060404</v>
      </c>
      <c r="B476" s="208" t="s">
        <v>397</v>
      </c>
      <c r="C476" s="207">
        <v>0</v>
      </c>
    </row>
    <row r="477" spans="1:3" ht="21.95" customHeight="1">
      <c r="A477" s="260">
        <v>2060499</v>
      </c>
      <c r="B477" s="208" t="s">
        <v>398</v>
      </c>
      <c r="C477" s="207">
        <v>70</v>
      </c>
    </row>
    <row r="478" spans="1:3" ht="21.95" customHeight="1">
      <c r="A478" s="260">
        <v>20605</v>
      </c>
      <c r="B478" s="208" t="s">
        <v>399</v>
      </c>
      <c r="C478" s="207">
        <v>600</v>
      </c>
    </row>
    <row r="479" spans="1:3" ht="21.95" customHeight="1">
      <c r="A479" s="260">
        <v>2060501</v>
      </c>
      <c r="B479" s="208" t="s">
        <v>384</v>
      </c>
      <c r="C479" s="207">
        <v>0</v>
      </c>
    </row>
    <row r="480" spans="1:3" ht="21.95" customHeight="1">
      <c r="A480" s="260">
        <v>2060502</v>
      </c>
      <c r="B480" s="208" t="s">
        <v>400</v>
      </c>
      <c r="C480" s="207">
        <v>0</v>
      </c>
    </row>
    <row r="481" spans="1:3" ht="21.95" customHeight="1">
      <c r="A481" s="260">
        <v>2060503</v>
      </c>
      <c r="B481" s="208" t="s">
        <v>401</v>
      </c>
      <c r="C481" s="207">
        <v>0</v>
      </c>
    </row>
    <row r="482" spans="1:3" ht="21.95" customHeight="1">
      <c r="A482" s="260">
        <v>2060599</v>
      </c>
      <c r="B482" s="208" t="s">
        <v>402</v>
      </c>
      <c r="C482" s="207">
        <v>600</v>
      </c>
    </row>
    <row r="483" spans="1:3" ht="21.95" customHeight="1">
      <c r="A483" s="260">
        <v>20606</v>
      </c>
      <c r="B483" s="208" t="s">
        <v>403</v>
      </c>
      <c r="C483" s="207">
        <v>0</v>
      </c>
    </row>
    <row r="484" spans="1:3" ht="21.95" customHeight="1">
      <c r="A484" s="260">
        <v>2060601</v>
      </c>
      <c r="B484" s="208" t="s">
        <v>404</v>
      </c>
      <c r="C484" s="207">
        <v>0</v>
      </c>
    </row>
    <row r="485" spans="1:3" ht="21.95" customHeight="1">
      <c r="A485" s="260">
        <v>2060602</v>
      </c>
      <c r="B485" s="208" t="s">
        <v>405</v>
      </c>
      <c r="C485" s="207">
        <v>0</v>
      </c>
    </row>
    <row r="486" spans="1:3" ht="21.95" customHeight="1">
      <c r="A486" s="260">
        <v>2060603</v>
      </c>
      <c r="B486" s="208" t="s">
        <v>406</v>
      </c>
      <c r="C486" s="207">
        <v>0</v>
      </c>
    </row>
    <row r="487" spans="1:3" ht="21.95" customHeight="1">
      <c r="A487" s="260">
        <v>2060699</v>
      </c>
      <c r="B487" s="208" t="s">
        <v>407</v>
      </c>
      <c r="C487" s="207">
        <v>0</v>
      </c>
    </row>
    <row r="488" spans="1:3" ht="21.95" customHeight="1">
      <c r="A488" s="260">
        <v>20607</v>
      </c>
      <c r="B488" s="208" t="s">
        <v>408</v>
      </c>
      <c r="C488" s="207">
        <v>0</v>
      </c>
    </row>
    <row r="489" spans="1:3" ht="21.95" customHeight="1">
      <c r="A489" s="260">
        <v>2060701</v>
      </c>
      <c r="B489" s="208" t="s">
        <v>384</v>
      </c>
      <c r="C489" s="207">
        <v>0</v>
      </c>
    </row>
    <row r="490" spans="1:3" ht="21.95" customHeight="1">
      <c r="A490" s="260">
        <v>2060702</v>
      </c>
      <c r="B490" s="208" t="s">
        <v>409</v>
      </c>
      <c r="C490" s="207">
        <v>0</v>
      </c>
    </row>
    <row r="491" spans="1:3" ht="21.95" customHeight="1">
      <c r="A491" s="260">
        <v>2060703</v>
      </c>
      <c r="B491" s="208" t="s">
        <v>410</v>
      </c>
      <c r="C491" s="207">
        <v>0</v>
      </c>
    </row>
    <row r="492" spans="1:3" ht="21.95" customHeight="1">
      <c r="A492" s="260">
        <v>2060704</v>
      </c>
      <c r="B492" s="208" t="s">
        <v>411</v>
      </c>
      <c r="C492" s="207">
        <v>0</v>
      </c>
    </row>
    <row r="493" spans="1:3" ht="21.95" customHeight="1">
      <c r="A493" s="260">
        <v>2060705</v>
      </c>
      <c r="B493" s="208" t="s">
        <v>412</v>
      </c>
      <c r="C493" s="207">
        <v>0</v>
      </c>
    </row>
    <row r="494" spans="1:3" ht="21.95" customHeight="1">
      <c r="A494" s="260">
        <v>2060799</v>
      </c>
      <c r="B494" s="208" t="s">
        <v>413</v>
      </c>
      <c r="C494" s="207">
        <v>0</v>
      </c>
    </row>
    <row r="495" spans="1:3" ht="21.95" customHeight="1">
      <c r="A495" s="260">
        <v>20608</v>
      </c>
      <c r="B495" s="208" t="s">
        <v>414</v>
      </c>
      <c r="C495" s="207">
        <v>0</v>
      </c>
    </row>
    <row r="496" spans="1:3" ht="21.95" customHeight="1">
      <c r="A496" s="260">
        <v>2060801</v>
      </c>
      <c r="B496" s="208" t="s">
        <v>415</v>
      </c>
      <c r="C496" s="207">
        <v>0</v>
      </c>
    </row>
    <row r="497" spans="1:3" ht="21.95" customHeight="1">
      <c r="A497" s="260">
        <v>2060802</v>
      </c>
      <c r="B497" s="208" t="s">
        <v>416</v>
      </c>
      <c r="C497" s="207">
        <v>0</v>
      </c>
    </row>
    <row r="498" spans="1:3" ht="21.95" customHeight="1">
      <c r="A498" s="260">
        <v>2060899</v>
      </c>
      <c r="B498" s="208" t="s">
        <v>417</v>
      </c>
      <c r="C498" s="207">
        <v>0</v>
      </c>
    </row>
    <row r="499" spans="1:3" ht="21.95" customHeight="1">
      <c r="A499" s="260">
        <v>20609</v>
      </c>
      <c r="B499" s="208" t="s">
        <v>418</v>
      </c>
      <c r="C499" s="207">
        <v>0</v>
      </c>
    </row>
    <row r="500" spans="1:3" ht="21.95" customHeight="1">
      <c r="A500" s="260">
        <v>2060901</v>
      </c>
      <c r="B500" s="208" t="s">
        <v>419</v>
      </c>
      <c r="C500" s="207">
        <v>0</v>
      </c>
    </row>
    <row r="501" spans="1:3" ht="21.95" customHeight="1">
      <c r="A501" s="260">
        <v>2060902</v>
      </c>
      <c r="B501" s="208" t="s">
        <v>420</v>
      </c>
      <c r="C501" s="207">
        <v>0</v>
      </c>
    </row>
    <row r="502" spans="1:3" ht="21.95" customHeight="1">
      <c r="A502" s="260">
        <v>2060999</v>
      </c>
      <c r="B502" s="208" t="s">
        <v>421</v>
      </c>
      <c r="C502" s="207">
        <v>0</v>
      </c>
    </row>
    <row r="503" spans="1:3" ht="21.95" customHeight="1">
      <c r="A503" s="260">
        <v>20699</v>
      </c>
      <c r="B503" s="208" t="s">
        <v>422</v>
      </c>
      <c r="C503" s="207">
        <v>25</v>
      </c>
    </row>
    <row r="504" spans="1:3" ht="21.95" customHeight="1">
      <c r="A504" s="260">
        <v>2069901</v>
      </c>
      <c r="B504" s="208" t="s">
        <v>423</v>
      </c>
      <c r="C504" s="207">
        <v>0</v>
      </c>
    </row>
    <row r="505" spans="1:3" ht="21.95" customHeight="1">
      <c r="A505" s="260">
        <v>2069902</v>
      </c>
      <c r="B505" s="208" t="s">
        <v>424</v>
      </c>
      <c r="C505" s="207">
        <v>0</v>
      </c>
    </row>
    <row r="506" spans="1:3" ht="21.95" customHeight="1">
      <c r="A506" s="260">
        <v>2069903</v>
      </c>
      <c r="B506" s="208" t="s">
        <v>425</v>
      </c>
      <c r="C506" s="207">
        <v>0</v>
      </c>
    </row>
    <row r="507" spans="1:3" ht="21.95" customHeight="1">
      <c r="A507" s="260">
        <v>2069999</v>
      </c>
      <c r="B507" s="208" t="s">
        <v>422</v>
      </c>
      <c r="C507" s="207">
        <v>25</v>
      </c>
    </row>
    <row r="508" spans="1:3" ht="21.95" customHeight="1">
      <c r="A508" s="260">
        <v>207</v>
      </c>
      <c r="B508" s="208" t="s">
        <v>76</v>
      </c>
      <c r="C508" s="207">
        <v>6468</v>
      </c>
    </row>
    <row r="509" spans="1:3" ht="21.95" customHeight="1">
      <c r="A509" s="260">
        <v>20701</v>
      </c>
      <c r="B509" s="208" t="s">
        <v>426</v>
      </c>
      <c r="C509" s="207">
        <v>5802</v>
      </c>
    </row>
    <row r="510" spans="1:3" ht="21.95" customHeight="1">
      <c r="A510" s="260">
        <v>2070101</v>
      </c>
      <c r="B510" s="208" t="s">
        <v>106</v>
      </c>
      <c r="C510" s="207">
        <v>1328</v>
      </c>
    </row>
    <row r="511" spans="1:3" ht="21.95" customHeight="1">
      <c r="A511" s="260">
        <v>2070102</v>
      </c>
      <c r="B511" s="208" t="s">
        <v>107</v>
      </c>
      <c r="C511" s="207">
        <v>178</v>
      </c>
    </row>
    <row r="512" spans="1:3" ht="21.95" customHeight="1">
      <c r="A512" s="260">
        <v>2070103</v>
      </c>
      <c r="B512" s="208" t="s">
        <v>108</v>
      </c>
      <c r="C512" s="207">
        <v>0</v>
      </c>
    </row>
    <row r="513" spans="1:3" ht="21.95" customHeight="1">
      <c r="A513" s="260">
        <v>2070104</v>
      </c>
      <c r="B513" s="208" t="s">
        <v>427</v>
      </c>
      <c r="C513" s="207">
        <v>128</v>
      </c>
    </row>
    <row r="514" spans="1:3" ht="21.95" customHeight="1">
      <c r="A514" s="260">
        <v>2070105</v>
      </c>
      <c r="B514" s="208" t="s">
        <v>428</v>
      </c>
      <c r="C514" s="207">
        <v>0</v>
      </c>
    </row>
    <row r="515" spans="1:3" ht="21.95" customHeight="1">
      <c r="A515" s="260">
        <v>2070106</v>
      </c>
      <c r="B515" s="208" t="s">
        <v>429</v>
      </c>
      <c r="C515" s="207">
        <v>0</v>
      </c>
    </row>
    <row r="516" spans="1:3" ht="21.95" customHeight="1">
      <c r="A516" s="260">
        <v>2070107</v>
      </c>
      <c r="B516" s="208" t="s">
        <v>430</v>
      </c>
      <c r="C516" s="207">
        <v>202</v>
      </c>
    </row>
    <row r="517" spans="1:3" ht="21.95" customHeight="1">
      <c r="A517" s="260">
        <v>2070108</v>
      </c>
      <c r="B517" s="208" t="s">
        <v>431</v>
      </c>
      <c r="C517" s="207">
        <v>0</v>
      </c>
    </row>
    <row r="518" spans="1:3" ht="21.95" customHeight="1">
      <c r="A518" s="260">
        <v>2070109</v>
      </c>
      <c r="B518" s="208" t="s">
        <v>432</v>
      </c>
      <c r="C518" s="207">
        <v>169</v>
      </c>
    </row>
    <row r="519" spans="1:3" ht="21.95" customHeight="1">
      <c r="A519" s="260">
        <v>2070110</v>
      </c>
      <c r="B519" s="208" t="s">
        <v>433</v>
      </c>
      <c r="C519" s="207">
        <v>0</v>
      </c>
    </row>
    <row r="520" spans="1:3" ht="21.95" customHeight="1">
      <c r="A520" s="260">
        <v>2070111</v>
      </c>
      <c r="B520" s="208" t="s">
        <v>434</v>
      </c>
      <c r="C520" s="207">
        <v>0</v>
      </c>
    </row>
    <row r="521" spans="1:3" ht="21.95" customHeight="1">
      <c r="A521" s="260">
        <v>2070112</v>
      </c>
      <c r="B521" s="208" t="s">
        <v>435</v>
      </c>
      <c r="C521" s="207">
        <v>146</v>
      </c>
    </row>
    <row r="522" spans="1:3" ht="21.95" customHeight="1">
      <c r="A522" s="260">
        <v>2070113</v>
      </c>
      <c r="B522" s="208" t="s">
        <v>436</v>
      </c>
      <c r="C522" s="207">
        <v>0</v>
      </c>
    </row>
    <row r="523" spans="1:3" ht="21.95" customHeight="1">
      <c r="A523" s="260">
        <v>2070114</v>
      </c>
      <c r="B523" s="208" t="s">
        <v>437</v>
      </c>
      <c r="C523" s="207">
        <v>0</v>
      </c>
    </row>
    <row r="524" spans="1:3" ht="21.95" customHeight="1">
      <c r="A524" s="260">
        <v>2070199</v>
      </c>
      <c r="B524" s="208" t="s">
        <v>438</v>
      </c>
      <c r="C524" s="207">
        <v>3651</v>
      </c>
    </row>
    <row r="525" spans="1:3" ht="21.95" customHeight="1">
      <c r="A525" s="260">
        <v>20702</v>
      </c>
      <c r="B525" s="208" t="s">
        <v>439</v>
      </c>
      <c r="C525" s="207">
        <v>30</v>
      </c>
    </row>
    <row r="526" spans="1:3" ht="21.95" customHeight="1">
      <c r="A526" s="260">
        <v>2070201</v>
      </c>
      <c r="B526" s="208" t="s">
        <v>106</v>
      </c>
      <c r="C526" s="207">
        <v>0</v>
      </c>
    </row>
    <row r="527" spans="1:3" ht="21.95" customHeight="1">
      <c r="A527" s="260">
        <v>2070202</v>
      </c>
      <c r="B527" s="208" t="s">
        <v>107</v>
      </c>
      <c r="C527" s="207">
        <v>0</v>
      </c>
    </row>
    <row r="528" spans="1:3" ht="21.95" customHeight="1">
      <c r="A528" s="260">
        <v>2070203</v>
      </c>
      <c r="B528" s="208" t="s">
        <v>108</v>
      </c>
      <c r="C528" s="207">
        <v>0</v>
      </c>
    </row>
    <row r="529" spans="1:3" ht="21.95" customHeight="1">
      <c r="A529" s="260">
        <v>2070204</v>
      </c>
      <c r="B529" s="208" t="s">
        <v>440</v>
      </c>
      <c r="C529" s="207">
        <v>0</v>
      </c>
    </row>
    <row r="530" spans="1:3" ht="21.95" customHeight="1">
      <c r="A530" s="260">
        <v>2070205</v>
      </c>
      <c r="B530" s="208" t="s">
        <v>441</v>
      </c>
      <c r="C530" s="207">
        <v>0</v>
      </c>
    </row>
    <row r="531" spans="1:3" ht="21.95" customHeight="1">
      <c r="A531" s="260">
        <v>2070206</v>
      </c>
      <c r="B531" s="208" t="s">
        <v>442</v>
      </c>
      <c r="C531" s="207">
        <v>30</v>
      </c>
    </row>
    <row r="532" spans="1:3" ht="21.95" customHeight="1">
      <c r="A532" s="260">
        <v>2070299</v>
      </c>
      <c r="B532" s="208" t="s">
        <v>443</v>
      </c>
      <c r="C532" s="207">
        <v>0</v>
      </c>
    </row>
    <row r="533" spans="1:3" ht="21.95" customHeight="1">
      <c r="A533" s="260">
        <v>20703</v>
      </c>
      <c r="B533" s="208" t="s">
        <v>444</v>
      </c>
      <c r="C533" s="207">
        <v>76</v>
      </c>
    </row>
    <row r="534" spans="1:3" ht="21.95" customHeight="1">
      <c r="A534" s="260">
        <v>2070301</v>
      </c>
      <c r="B534" s="208" t="s">
        <v>106</v>
      </c>
      <c r="C534" s="207">
        <v>0</v>
      </c>
    </row>
    <row r="535" spans="1:3" ht="21.95" customHeight="1">
      <c r="A535" s="260">
        <v>2070302</v>
      </c>
      <c r="B535" s="208" t="s">
        <v>107</v>
      </c>
      <c r="C535" s="207">
        <v>0</v>
      </c>
    </row>
    <row r="536" spans="1:3" ht="21.95" customHeight="1">
      <c r="A536" s="260">
        <v>2070303</v>
      </c>
      <c r="B536" s="208" t="s">
        <v>108</v>
      </c>
      <c r="C536" s="207">
        <v>0</v>
      </c>
    </row>
    <row r="537" spans="1:3" ht="21.95" customHeight="1">
      <c r="A537" s="260">
        <v>2070304</v>
      </c>
      <c r="B537" s="208" t="s">
        <v>445</v>
      </c>
      <c r="C537" s="207">
        <v>0</v>
      </c>
    </row>
    <row r="538" spans="1:3" ht="21.95" customHeight="1">
      <c r="A538" s="260">
        <v>2070305</v>
      </c>
      <c r="B538" s="208" t="s">
        <v>446</v>
      </c>
      <c r="C538" s="207">
        <v>0</v>
      </c>
    </row>
    <row r="539" spans="1:3" ht="21.95" customHeight="1">
      <c r="A539" s="260">
        <v>2070306</v>
      </c>
      <c r="B539" s="208" t="s">
        <v>447</v>
      </c>
      <c r="C539" s="207">
        <v>0</v>
      </c>
    </row>
    <row r="540" spans="1:3" ht="21.95" customHeight="1">
      <c r="A540" s="260">
        <v>2070307</v>
      </c>
      <c r="B540" s="208" t="s">
        <v>448</v>
      </c>
      <c r="C540" s="207">
        <v>76</v>
      </c>
    </row>
    <row r="541" spans="1:3" ht="21.95" customHeight="1">
      <c r="A541" s="260">
        <v>2070308</v>
      </c>
      <c r="B541" s="208" t="s">
        <v>449</v>
      </c>
      <c r="C541" s="207">
        <v>0</v>
      </c>
    </row>
    <row r="542" spans="1:3" ht="21.95" customHeight="1">
      <c r="A542" s="260">
        <v>2070309</v>
      </c>
      <c r="B542" s="208" t="s">
        <v>450</v>
      </c>
      <c r="C542" s="207">
        <v>0</v>
      </c>
    </row>
    <row r="543" spans="1:3" ht="21.95" customHeight="1">
      <c r="A543" s="260">
        <v>2070399</v>
      </c>
      <c r="B543" s="208" t="s">
        <v>451</v>
      </c>
      <c r="C543" s="207">
        <v>0</v>
      </c>
    </row>
    <row r="544" spans="1:3" ht="21.95" customHeight="1">
      <c r="A544" s="260">
        <v>20706</v>
      </c>
      <c r="B544" s="208" t="s">
        <v>452</v>
      </c>
      <c r="C544" s="207">
        <v>35</v>
      </c>
    </row>
    <row r="545" spans="1:3" ht="21.95" customHeight="1">
      <c r="A545" s="260">
        <v>2070601</v>
      </c>
      <c r="B545" s="208" t="s">
        <v>106</v>
      </c>
      <c r="C545" s="207">
        <v>0</v>
      </c>
    </row>
    <row r="546" spans="1:3" ht="21.95" customHeight="1">
      <c r="A546" s="260">
        <v>2070602</v>
      </c>
      <c r="B546" s="208" t="s">
        <v>107</v>
      </c>
      <c r="C546" s="207">
        <v>0</v>
      </c>
    </row>
    <row r="547" spans="1:3" ht="21.95" customHeight="1">
      <c r="A547" s="260">
        <v>2070603</v>
      </c>
      <c r="B547" s="208" t="s">
        <v>108</v>
      </c>
      <c r="C547" s="207">
        <v>0</v>
      </c>
    </row>
    <row r="548" spans="1:3" ht="21.95" customHeight="1">
      <c r="A548" s="260">
        <v>2070604</v>
      </c>
      <c r="B548" s="208" t="s">
        <v>453</v>
      </c>
      <c r="C548" s="207">
        <v>0</v>
      </c>
    </row>
    <row r="549" spans="1:3" ht="21.95" customHeight="1">
      <c r="A549" s="260">
        <v>2070605</v>
      </c>
      <c r="B549" s="208" t="s">
        <v>454</v>
      </c>
      <c r="C549" s="207">
        <v>0</v>
      </c>
    </row>
    <row r="550" spans="1:3" ht="21.95" customHeight="1">
      <c r="A550" s="260">
        <v>2070606</v>
      </c>
      <c r="B550" s="208" t="s">
        <v>455</v>
      </c>
      <c r="C550" s="207">
        <v>0</v>
      </c>
    </row>
    <row r="551" spans="1:3" ht="21.95" customHeight="1">
      <c r="A551" s="260">
        <v>2070607</v>
      </c>
      <c r="B551" s="208" t="s">
        <v>456</v>
      </c>
      <c r="C551" s="207">
        <v>35</v>
      </c>
    </row>
    <row r="552" spans="1:3" ht="21.95" customHeight="1">
      <c r="A552" s="260">
        <v>2070699</v>
      </c>
      <c r="B552" s="208" t="s">
        <v>457</v>
      </c>
      <c r="C552" s="207">
        <v>0</v>
      </c>
    </row>
    <row r="553" spans="1:3" ht="21.95" customHeight="1">
      <c r="A553" s="260">
        <v>20708</v>
      </c>
      <c r="B553" s="208" t="s">
        <v>458</v>
      </c>
      <c r="C553" s="207">
        <v>481</v>
      </c>
    </row>
    <row r="554" spans="1:3" ht="21.95" customHeight="1">
      <c r="A554" s="260">
        <v>2070801</v>
      </c>
      <c r="B554" s="208" t="s">
        <v>106</v>
      </c>
      <c r="C554" s="207">
        <v>0</v>
      </c>
    </row>
    <row r="555" spans="1:3" ht="21.95" customHeight="1">
      <c r="A555" s="260">
        <v>2070802</v>
      </c>
      <c r="B555" s="208" t="s">
        <v>107</v>
      </c>
      <c r="C555" s="207">
        <v>0</v>
      </c>
    </row>
    <row r="556" spans="1:3" ht="21.95" customHeight="1">
      <c r="A556" s="260">
        <v>2070803</v>
      </c>
      <c r="B556" s="208" t="s">
        <v>108</v>
      </c>
      <c r="C556" s="207">
        <v>0</v>
      </c>
    </row>
    <row r="557" spans="1:3" ht="21.95" customHeight="1">
      <c r="A557" s="260">
        <v>2070804</v>
      </c>
      <c r="B557" s="208" t="s">
        <v>459</v>
      </c>
      <c r="C557" s="207">
        <v>0</v>
      </c>
    </row>
    <row r="558" spans="1:3" ht="21.95" customHeight="1">
      <c r="A558" s="260">
        <v>2070805</v>
      </c>
      <c r="B558" s="208" t="s">
        <v>460</v>
      </c>
      <c r="C558" s="207">
        <v>481</v>
      </c>
    </row>
    <row r="559" spans="1:3" ht="21.95" customHeight="1">
      <c r="A559" s="260">
        <v>2070806</v>
      </c>
      <c r="B559" s="208" t="s">
        <v>461</v>
      </c>
      <c r="C559" s="207">
        <v>0</v>
      </c>
    </row>
    <row r="560" spans="1:3" ht="21.95" customHeight="1">
      <c r="A560" s="260">
        <v>2070899</v>
      </c>
      <c r="B560" s="208" t="s">
        <v>462</v>
      </c>
      <c r="C560" s="207">
        <v>0</v>
      </c>
    </row>
    <row r="561" spans="1:3" ht="21.95" customHeight="1">
      <c r="A561" s="260">
        <v>20799</v>
      </c>
      <c r="B561" s="208" t="s">
        <v>463</v>
      </c>
      <c r="C561" s="207">
        <v>44</v>
      </c>
    </row>
    <row r="562" spans="1:3" ht="21.95" customHeight="1">
      <c r="A562" s="260">
        <v>2079902</v>
      </c>
      <c r="B562" s="208" t="s">
        <v>464</v>
      </c>
      <c r="C562" s="207">
        <v>0</v>
      </c>
    </row>
    <row r="563" spans="1:3" ht="21.95" customHeight="1">
      <c r="A563" s="260">
        <v>2079903</v>
      </c>
      <c r="B563" s="208" t="s">
        <v>465</v>
      </c>
      <c r="C563" s="207">
        <v>0</v>
      </c>
    </row>
    <row r="564" spans="1:3" ht="21.95" customHeight="1">
      <c r="A564" s="260">
        <v>2079999</v>
      </c>
      <c r="B564" s="208" t="s">
        <v>463</v>
      </c>
      <c r="C564" s="207">
        <v>44</v>
      </c>
    </row>
    <row r="565" spans="1:3" ht="21.95" customHeight="1">
      <c r="A565" s="260">
        <v>208</v>
      </c>
      <c r="B565" s="208" t="s">
        <v>77</v>
      </c>
      <c r="C565" s="207">
        <v>52336</v>
      </c>
    </row>
    <row r="566" spans="1:3" ht="21.95" customHeight="1">
      <c r="A566" s="260">
        <v>20801</v>
      </c>
      <c r="B566" s="208" t="s">
        <v>466</v>
      </c>
      <c r="C566" s="207">
        <v>4143</v>
      </c>
    </row>
    <row r="567" spans="1:3" ht="21.95" customHeight="1">
      <c r="A567" s="260">
        <v>2080101</v>
      </c>
      <c r="B567" s="208" t="s">
        <v>106</v>
      </c>
      <c r="C567" s="207">
        <v>2099</v>
      </c>
    </row>
    <row r="568" spans="1:3" ht="21.95" customHeight="1">
      <c r="A568" s="260">
        <v>2080102</v>
      </c>
      <c r="B568" s="208" t="s">
        <v>107</v>
      </c>
      <c r="C568" s="207">
        <v>130</v>
      </c>
    </row>
    <row r="569" spans="1:3" ht="21.95" customHeight="1">
      <c r="A569" s="260">
        <v>2080103</v>
      </c>
      <c r="B569" s="208" t="s">
        <v>108</v>
      </c>
      <c r="C569" s="207">
        <v>0</v>
      </c>
    </row>
    <row r="570" spans="1:3" ht="21.95" customHeight="1">
      <c r="A570" s="260">
        <v>2080104</v>
      </c>
      <c r="B570" s="208" t="s">
        <v>467</v>
      </c>
      <c r="C570" s="207">
        <v>0</v>
      </c>
    </row>
    <row r="571" spans="1:3" ht="21.95" customHeight="1">
      <c r="A571" s="260">
        <v>2080105</v>
      </c>
      <c r="B571" s="208" t="s">
        <v>468</v>
      </c>
      <c r="C571" s="207">
        <v>30</v>
      </c>
    </row>
    <row r="572" spans="1:3" ht="21.95" customHeight="1">
      <c r="A572" s="260">
        <v>2080106</v>
      </c>
      <c r="B572" s="208" t="s">
        <v>469</v>
      </c>
      <c r="C572" s="207">
        <v>340</v>
      </c>
    </row>
    <row r="573" spans="1:3" ht="21.95" customHeight="1">
      <c r="A573" s="260">
        <v>2080107</v>
      </c>
      <c r="B573" s="208" t="s">
        <v>470</v>
      </c>
      <c r="C573" s="207">
        <v>68</v>
      </c>
    </row>
    <row r="574" spans="1:3" ht="21.95" customHeight="1">
      <c r="A574" s="260">
        <v>2080108</v>
      </c>
      <c r="B574" s="208" t="s">
        <v>148</v>
      </c>
      <c r="C574" s="207">
        <v>0</v>
      </c>
    </row>
    <row r="575" spans="1:3" ht="21.95" customHeight="1">
      <c r="A575" s="260">
        <v>2080109</v>
      </c>
      <c r="B575" s="208" t="s">
        <v>471</v>
      </c>
      <c r="C575" s="207">
        <v>1066</v>
      </c>
    </row>
    <row r="576" spans="1:3" ht="21.95" customHeight="1">
      <c r="A576" s="260">
        <v>2080110</v>
      </c>
      <c r="B576" s="208" t="s">
        <v>472</v>
      </c>
      <c r="C576" s="207">
        <v>0</v>
      </c>
    </row>
    <row r="577" spans="1:3" ht="21.95" customHeight="1">
      <c r="A577" s="260">
        <v>2080111</v>
      </c>
      <c r="B577" s="208" t="s">
        <v>473</v>
      </c>
      <c r="C577" s="207">
        <v>0</v>
      </c>
    </row>
    <row r="578" spans="1:3" ht="21.95" customHeight="1">
      <c r="A578" s="260">
        <v>2080112</v>
      </c>
      <c r="B578" s="208" t="s">
        <v>474</v>
      </c>
      <c r="C578" s="207">
        <v>90</v>
      </c>
    </row>
    <row r="579" spans="1:3" ht="21.95" customHeight="1">
      <c r="A579" s="260">
        <v>2080199</v>
      </c>
      <c r="B579" s="208" t="s">
        <v>475</v>
      </c>
      <c r="C579" s="207">
        <v>320</v>
      </c>
    </row>
    <row r="580" spans="1:3" ht="21.95" customHeight="1">
      <c r="A580" s="260">
        <v>20802</v>
      </c>
      <c r="B580" s="208" t="s">
        <v>476</v>
      </c>
      <c r="C580" s="207">
        <v>1163</v>
      </c>
    </row>
    <row r="581" spans="1:3" ht="21.95" customHeight="1">
      <c r="A581" s="260">
        <v>2080201</v>
      </c>
      <c r="B581" s="208" t="s">
        <v>106</v>
      </c>
      <c r="C581" s="207">
        <v>1002</v>
      </c>
    </row>
    <row r="582" spans="1:3" ht="21.95" customHeight="1">
      <c r="A582" s="260">
        <v>2080202</v>
      </c>
      <c r="B582" s="208" t="s">
        <v>107</v>
      </c>
      <c r="C582" s="207">
        <v>161</v>
      </c>
    </row>
    <row r="583" spans="1:3" ht="21.95" customHeight="1">
      <c r="A583" s="260">
        <v>2080203</v>
      </c>
      <c r="B583" s="208" t="s">
        <v>108</v>
      </c>
      <c r="C583" s="207">
        <v>0</v>
      </c>
    </row>
    <row r="584" spans="1:3" ht="21.95" customHeight="1">
      <c r="A584" s="260">
        <v>2080206</v>
      </c>
      <c r="B584" s="208" t="s">
        <v>477</v>
      </c>
      <c r="C584" s="207">
        <v>0</v>
      </c>
    </row>
    <row r="585" spans="1:3" ht="21.95" customHeight="1">
      <c r="A585" s="260">
        <v>2080207</v>
      </c>
      <c r="B585" s="208" t="s">
        <v>478</v>
      </c>
      <c r="C585" s="207">
        <v>0</v>
      </c>
    </row>
    <row r="586" spans="1:3" ht="21.95" customHeight="1">
      <c r="A586" s="260">
        <v>2080208</v>
      </c>
      <c r="B586" s="208" t="s">
        <v>479</v>
      </c>
      <c r="C586" s="207">
        <v>0</v>
      </c>
    </row>
    <row r="587" spans="1:3" ht="21.95" customHeight="1">
      <c r="A587" s="260">
        <v>2080299</v>
      </c>
      <c r="B587" s="208" t="s">
        <v>480</v>
      </c>
      <c r="C587" s="207">
        <v>0</v>
      </c>
    </row>
    <row r="588" spans="1:3" ht="21.95" customHeight="1">
      <c r="A588" s="260">
        <v>20804</v>
      </c>
      <c r="B588" s="208" t="s">
        <v>481</v>
      </c>
      <c r="C588" s="207">
        <v>0</v>
      </c>
    </row>
    <row r="589" spans="1:3" ht="21.95" customHeight="1">
      <c r="A589" s="260">
        <v>2080402</v>
      </c>
      <c r="B589" s="208" t="s">
        <v>482</v>
      </c>
      <c r="C589" s="207">
        <v>0</v>
      </c>
    </row>
    <row r="590" spans="1:3" ht="21.95" customHeight="1">
      <c r="A590" s="260">
        <v>2080451</v>
      </c>
      <c r="B590" s="208" t="s">
        <v>483</v>
      </c>
      <c r="C590" s="207">
        <v>0</v>
      </c>
    </row>
    <row r="591" spans="1:3" ht="21.95" customHeight="1">
      <c r="A591" s="260">
        <v>2080499</v>
      </c>
      <c r="B591" s="208" t="s">
        <v>484</v>
      </c>
      <c r="C591" s="207">
        <v>0</v>
      </c>
    </row>
    <row r="592" spans="1:3" ht="21.95" customHeight="1">
      <c r="A592" s="260">
        <v>20805</v>
      </c>
      <c r="B592" s="208" t="s">
        <v>485</v>
      </c>
      <c r="C592" s="207">
        <v>24648</v>
      </c>
    </row>
    <row r="593" spans="1:3" ht="21.95" customHeight="1">
      <c r="A593" s="260">
        <v>2080501</v>
      </c>
      <c r="B593" s="208" t="s">
        <v>486</v>
      </c>
      <c r="C593" s="207">
        <v>4967</v>
      </c>
    </row>
    <row r="594" spans="1:3" ht="21.95" customHeight="1">
      <c r="A594" s="260">
        <v>2080502</v>
      </c>
      <c r="B594" s="208" t="s">
        <v>487</v>
      </c>
      <c r="C594" s="207">
        <v>0</v>
      </c>
    </row>
    <row r="595" spans="1:3" ht="21.95" customHeight="1">
      <c r="A595" s="260">
        <v>2080503</v>
      </c>
      <c r="B595" s="208" t="s">
        <v>488</v>
      </c>
      <c r="C595" s="207">
        <v>0</v>
      </c>
    </row>
    <row r="596" spans="1:3" ht="21.95" customHeight="1">
      <c r="A596" s="260">
        <v>2080505</v>
      </c>
      <c r="B596" s="208" t="s">
        <v>489</v>
      </c>
      <c r="C596" s="207">
        <v>7841</v>
      </c>
    </row>
    <row r="597" spans="1:3" ht="21.95" customHeight="1">
      <c r="A597" s="260">
        <v>2080506</v>
      </c>
      <c r="B597" s="208" t="s">
        <v>490</v>
      </c>
      <c r="C597" s="207">
        <v>3920</v>
      </c>
    </row>
    <row r="598" spans="1:3" ht="21.95" customHeight="1">
      <c r="A598" s="260">
        <v>2080507</v>
      </c>
      <c r="B598" s="208" t="s">
        <v>491</v>
      </c>
      <c r="C598" s="207">
        <v>7920</v>
      </c>
    </row>
    <row r="599" spans="1:3" ht="21.95" customHeight="1">
      <c r="A599" s="260">
        <v>2080599</v>
      </c>
      <c r="B599" s="208" t="s">
        <v>492</v>
      </c>
      <c r="C599" s="207">
        <v>0</v>
      </c>
    </row>
    <row r="600" spans="1:3" ht="21.95" customHeight="1">
      <c r="A600" s="260">
        <v>20806</v>
      </c>
      <c r="B600" s="208" t="s">
        <v>493</v>
      </c>
      <c r="C600" s="207">
        <v>0</v>
      </c>
    </row>
    <row r="601" spans="1:3" ht="21.95" customHeight="1">
      <c r="A601" s="260">
        <v>2080601</v>
      </c>
      <c r="B601" s="208" t="s">
        <v>494</v>
      </c>
      <c r="C601" s="207">
        <v>0</v>
      </c>
    </row>
    <row r="602" spans="1:3" ht="21.95" customHeight="1">
      <c r="A602" s="260">
        <v>2080602</v>
      </c>
      <c r="B602" s="208" t="s">
        <v>495</v>
      </c>
      <c r="C602" s="207">
        <v>0</v>
      </c>
    </row>
    <row r="603" spans="1:3" ht="21.95" customHeight="1">
      <c r="A603" s="260">
        <v>2080699</v>
      </c>
      <c r="B603" s="208" t="s">
        <v>496</v>
      </c>
      <c r="C603" s="207">
        <v>0</v>
      </c>
    </row>
    <row r="604" spans="1:3" ht="21.95" customHeight="1">
      <c r="A604" s="260">
        <v>20807</v>
      </c>
      <c r="B604" s="208" t="s">
        <v>497</v>
      </c>
      <c r="C604" s="207">
        <v>0</v>
      </c>
    </row>
    <row r="605" spans="1:3" ht="21.95" customHeight="1">
      <c r="A605" s="260">
        <v>2080701</v>
      </c>
      <c r="B605" s="208" t="s">
        <v>498</v>
      </c>
      <c r="C605" s="207">
        <v>0</v>
      </c>
    </row>
    <row r="606" spans="1:3" ht="21.95" customHeight="1">
      <c r="A606" s="260">
        <v>2080702</v>
      </c>
      <c r="B606" s="208" t="s">
        <v>499</v>
      </c>
      <c r="C606" s="207">
        <v>0</v>
      </c>
    </row>
    <row r="607" spans="1:3" ht="21.95" customHeight="1">
      <c r="A607" s="260">
        <v>2080704</v>
      </c>
      <c r="B607" s="208" t="s">
        <v>500</v>
      </c>
      <c r="C607" s="207">
        <v>0</v>
      </c>
    </row>
    <row r="608" spans="1:3" ht="21.95" customHeight="1">
      <c r="A608" s="260">
        <v>2080705</v>
      </c>
      <c r="B608" s="208" t="s">
        <v>501</v>
      </c>
      <c r="C608" s="207">
        <v>0</v>
      </c>
    </row>
    <row r="609" spans="1:3" ht="21.95" customHeight="1">
      <c r="A609" s="260">
        <v>2080709</v>
      </c>
      <c r="B609" s="208" t="s">
        <v>502</v>
      </c>
      <c r="C609" s="207">
        <v>0</v>
      </c>
    </row>
    <row r="610" spans="1:3" ht="21.95" customHeight="1">
      <c r="A610" s="260">
        <v>2080711</v>
      </c>
      <c r="B610" s="208" t="s">
        <v>503</v>
      </c>
      <c r="C610" s="207">
        <v>0</v>
      </c>
    </row>
    <row r="611" spans="1:3" ht="21.95" customHeight="1">
      <c r="A611" s="260">
        <v>2080712</v>
      </c>
      <c r="B611" s="208" t="s">
        <v>504</v>
      </c>
      <c r="C611" s="207">
        <v>0</v>
      </c>
    </row>
    <row r="612" spans="1:3" ht="21.95" customHeight="1">
      <c r="A612" s="260">
        <v>2080713</v>
      </c>
      <c r="B612" s="208" t="s">
        <v>505</v>
      </c>
      <c r="C612" s="207">
        <v>0</v>
      </c>
    </row>
    <row r="613" spans="1:3" ht="21.95" customHeight="1">
      <c r="A613" s="260">
        <v>2080799</v>
      </c>
      <c r="B613" s="208" t="s">
        <v>506</v>
      </c>
      <c r="C613" s="207">
        <v>0</v>
      </c>
    </row>
    <row r="614" spans="1:3" ht="21.95" customHeight="1">
      <c r="A614" s="260">
        <v>20808</v>
      </c>
      <c r="B614" s="208" t="s">
        <v>507</v>
      </c>
      <c r="C614" s="207">
        <v>4234</v>
      </c>
    </row>
    <row r="615" spans="1:3" ht="21.95" customHeight="1">
      <c r="A615" s="260">
        <v>2080801</v>
      </c>
      <c r="B615" s="208" t="s">
        <v>508</v>
      </c>
      <c r="C615" s="207">
        <v>1004</v>
      </c>
    </row>
    <row r="616" spans="1:3" ht="21.95" customHeight="1">
      <c r="A616" s="260">
        <v>2080802</v>
      </c>
      <c r="B616" s="208" t="s">
        <v>509</v>
      </c>
      <c r="C616" s="207">
        <v>1</v>
      </c>
    </row>
    <row r="617" spans="1:3" ht="21.95" customHeight="1">
      <c r="A617" s="260">
        <v>2080803</v>
      </c>
      <c r="B617" s="208" t="s">
        <v>510</v>
      </c>
      <c r="C617" s="207">
        <v>0</v>
      </c>
    </row>
    <row r="618" spans="1:3" ht="21.95" customHeight="1">
      <c r="A618" s="260">
        <v>2080804</v>
      </c>
      <c r="B618" s="208" t="s">
        <v>511</v>
      </c>
      <c r="C618" s="207">
        <v>0</v>
      </c>
    </row>
    <row r="619" spans="1:3" ht="21.95" customHeight="1">
      <c r="A619" s="260">
        <v>2080805</v>
      </c>
      <c r="B619" s="208" t="s">
        <v>512</v>
      </c>
      <c r="C619" s="207">
        <v>94</v>
      </c>
    </row>
    <row r="620" spans="1:3" ht="21.95" customHeight="1">
      <c r="A620" s="260">
        <v>2080806</v>
      </c>
      <c r="B620" s="208" t="s">
        <v>513</v>
      </c>
      <c r="C620" s="207">
        <v>0</v>
      </c>
    </row>
    <row r="621" spans="1:3" ht="21.95" customHeight="1">
      <c r="A621" s="260">
        <v>2080899</v>
      </c>
      <c r="B621" s="208" t="s">
        <v>514</v>
      </c>
      <c r="C621" s="207">
        <v>3135</v>
      </c>
    </row>
    <row r="622" spans="1:3" ht="21.95" customHeight="1">
      <c r="A622" s="260">
        <v>20809</v>
      </c>
      <c r="B622" s="208" t="s">
        <v>515</v>
      </c>
      <c r="C622" s="207">
        <v>44</v>
      </c>
    </row>
    <row r="623" spans="1:3" ht="21.95" customHeight="1">
      <c r="A623" s="260">
        <v>2080901</v>
      </c>
      <c r="B623" s="208" t="s">
        <v>516</v>
      </c>
      <c r="C623" s="207">
        <v>0</v>
      </c>
    </row>
    <row r="624" spans="1:3" ht="21.95" customHeight="1">
      <c r="A624" s="260">
        <v>2080902</v>
      </c>
      <c r="B624" s="208" t="s">
        <v>517</v>
      </c>
      <c r="C624" s="207">
        <v>0</v>
      </c>
    </row>
    <row r="625" spans="1:3" ht="21.95" customHeight="1">
      <c r="A625" s="260">
        <v>2080903</v>
      </c>
      <c r="B625" s="208" t="s">
        <v>518</v>
      </c>
      <c r="C625" s="207">
        <v>0</v>
      </c>
    </row>
    <row r="626" spans="1:3" ht="21.95" customHeight="1">
      <c r="A626" s="260">
        <v>2080904</v>
      </c>
      <c r="B626" s="208" t="s">
        <v>519</v>
      </c>
      <c r="C626" s="207">
        <v>0</v>
      </c>
    </row>
    <row r="627" spans="1:3" ht="21.95" customHeight="1">
      <c r="A627" s="260">
        <v>2080905</v>
      </c>
      <c r="B627" s="208" t="s">
        <v>520</v>
      </c>
      <c r="C627" s="207">
        <v>0</v>
      </c>
    </row>
    <row r="628" spans="1:3" ht="21.95" customHeight="1">
      <c r="A628" s="260">
        <v>2080999</v>
      </c>
      <c r="B628" s="208" t="s">
        <v>521</v>
      </c>
      <c r="C628" s="207">
        <v>44</v>
      </c>
    </row>
    <row r="629" spans="1:3" ht="21.95" customHeight="1">
      <c r="A629" s="260">
        <v>20810</v>
      </c>
      <c r="B629" s="208" t="s">
        <v>522</v>
      </c>
      <c r="C629" s="207">
        <v>290</v>
      </c>
    </row>
    <row r="630" spans="1:3" ht="21.95" customHeight="1">
      <c r="A630" s="260">
        <v>2081001</v>
      </c>
      <c r="B630" s="208" t="s">
        <v>523</v>
      </c>
      <c r="C630" s="207">
        <v>98</v>
      </c>
    </row>
    <row r="631" spans="1:3" ht="21.95" customHeight="1">
      <c r="A631" s="260">
        <v>2081002</v>
      </c>
      <c r="B631" s="208" t="s">
        <v>524</v>
      </c>
      <c r="C631" s="207">
        <v>162</v>
      </c>
    </row>
    <row r="632" spans="1:3" ht="21.95" customHeight="1">
      <c r="A632" s="260">
        <v>2081003</v>
      </c>
      <c r="B632" s="208" t="s">
        <v>525</v>
      </c>
      <c r="C632" s="207">
        <v>0</v>
      </c>
    </row>
    <row r="633" spans="1:3" ht="21.95" customHeight="1">
      <c r="A633" s="260">
        <v>2081004</v>
      </c>
      <c r="B633" s="208" t="s">
        <v>526</v>
      </c>
      <c r="C633" s="207">
        <v>0</v>
      </c>
    </row>
    <row r="634" spans="1:3" ht="21.95" customHeight="1">
      <c r="A634" s="260">
        <v>2081005</v>
      </c>
      <c r="B634" s="208" t="s">
        <v>527</v>
      </c>
      <c r="C634" s="207">
        <v>0</v>
      </c>
    </row>
    <row r="635" spans="1:3" ht="21.95" customHeight="1">
      <c r="A635" s="260">
        <v>2081006</v>
      </c>
      <c r="B635" s="208" t="s">
        <v>528</v>
      </c>
      <c r="C635" s="207">
        <v>0</v>
      </c>
    </row>
    <row r="636" spans="1:3" ht="21.95" customHeight="1">
      <c r="A636" s="260">
        <v>2081099</v>
      </c>
      <c r="B636" s="208" t="s">
        <v>529</v>
      </c>
      <c r="C636" s="207">
        <v>30</v>
      </c>
    </row>
    <row r="637" spans="1:3" ht="21.95" customHeight="1">
      <c r="A637" s="260">
        <v>20811</v>
      </c>
      <c r="B637" s="208" t="s">
        <v>530</v>
      </c>
      <c r="C637" s="207">
        <v>1062</v>
      </c>
    </row>
    <row r="638" spans="1:3" ht="21.95" customHeight="1">
      <c r="A638" s="260">
        <v>2081101</v>
      </c>
      <c r="B638" s="208" t="s">
        <v>106</v>
      </c>
      <c r="C638" s="207">
        <v>477</v>
      </c>
    </row>
    <row r="639" spans="1:3" ht="21.95" customHeight="1">
      <c r="A639" s="260">
        <v>2081102</v>
      </c>
      <c r="B639" s="208" t="s">
        <v>107</v>
      </c>
      <c r="C639" s="207">
        <v>17</v>
      </c>
    </row>
    <row r="640" spans="1:3" ht="21.95" customHeight="1">
      <c r="A640" s="260">
        <v>2081103</v>
      </c>
      <c r="B640" s="208" t="s">
        <v>108</v>
      </c>
      <c r="C640" s="207">
        <v>0</v>
      </c>
    </row>
    <row r="641" spans="1:3" ht="21.95" customHeight="1">
      <c r="A641" s="260">
        <v>2081104</v>
      </c>
      <c r="B641" s="208" t="s">
        <v>531</v>
      </c>
      <c r="C641" s="207">
        <v>13</v>
      </c>
    </row>
    <row r="642" spans="1:3" ht="21.95" customHeight="1">
      <c r="A642" s="260">
        <v>2081105</v>
      </c>
      <c r="B642" s="208" t="s">
        <v>532</v>
      </c>
      <c r="C642" s="207">
        <v>20</v>
      </c>
    </row>
    <row r="643" spans="1:3" ht="21.95" customHeight="1">
      <c r="A643" s="260">
        <v>2081106</v>
      </c>
      <c r="B643" s="208" t="s">
        <v>533</v>
      </c>
      <c r="C643" s="207">
        <v>0</v>
      </c>
    </row>
    <row r="644" spans="1:3" ht="21.95" customHeight="1">
      <c r="A644" s="260">
        <v>2081107</v>
      </c>
      <c r="B644" s="208" t="s">
        <v>534</v>
      </c>
      <c r="C644" s="207">
        <v>311</v>
      </c>
    </row>
    <row r="645" spans="1:3" ht="21.95" customHeight="1">
      <c r="A645" s="260">
        <v>2081199</v>
      </c>
      <c r="B645" s="208" t="s">
        <v>535</v>
      </c>
      <c r="C645" s="207">
        <v>224</v>
      </c>
    </row>
    <row r="646" spans="1:3" ht="21.95" customHeight="1">
      <c r="A646" s="260">
        <v>20816</v>
      </c>
      <c r="B646" s="208" t="s">
        <v>536</v>
      </c>
      <c r="C646" s="207">
        <v>0</v>
      </c>
    </row>
    <row r="647" spans="1:3" ht="21.95" customHeight="1">
      <c r="A647" s="260">
        <v>2081601</v>
      </c>
      <c r="B647" s="208" t="s">
        <v>106</v>
      </c>
      <c r="C647" s="207">
        <v>0</v>
      </c>
    </row>
    <row r="648" spans="1:3" ht="21.95" customHeight="1">
      <c r="A648" s="260">
        <v>2081602</v>
      </c>
      <c r="B648" s="208" t="s">
        <v>107</v>
      </c>
      <c r="C648" s="207">
        <v>0</v>
      </c>
    </row>
    <row r="649" spans="1:3" ht="21.95" customHeight="1">
      <c r="A649" s="260">
        <v>2081603</v>
      </c>
      <c r="B649" s="208" t="s">
        <v>108</v>
      </c>
      <c r="C649" s="207">
        <v>0</v>
      </c>
    </row>
    <row r="650" spans="1:3" ht="21.95" customHeight="1">
      <c r="A650" s="260">
        <v>2081699</v>
      </c>
      <c r="B650" s="208" t="s">
        <v>537</v>
      </c>
      <c r="C650" s="207">
        <v>0</v>
      </c>
    </row>
    <row r="651" spans="1:3" ht="21.95" customHeight="1">
      <c r="A651" s="260">
        <v>20819</v>
      </c>
      <c r="B651" s="208" t="s">
        <v>538</v>
      </c>
      <c r="C651" s="207">
        <v>1100</v>
      </c>
    </row>
    <row r="652" spans="1:3" ht="21.95" customHeight="1">
      <c r="A652" s="260">
        <v>2081901</v>
      </c>
      <c r="B652" s="208" t="s">
        <v>539</v>
      </c>
      <c r="C652" s="207">
        <v>1050</v>
      </c>
    </row>
    <row r="653" spans="1:3" ht="21.95" customHeight="1">
      <c r="A653" s="260">
        <v>2081902</v>
      </c>
      <c r="B653" s="208" t="s">
        <v>540</v>
      </c>
      <c r="C653" s="207">
        <v>50</v>
      </c>
    </row>
    <row r="654" spans="1:3" ht="21.95" customHeight="1">
      <c r="A654" s="260">
        <v>20820</v>
      </c>
      <c r="B654" s="208" t="s">
        <v>541</v>
      </c>
      <c r="C654" s="207">
        <v>5036</v>
      </c>
    </row>
    <row r="655" spans="1:3" ht="21.95" customHeight="1">
      <c r="A655" s="260">
        <v>2082001</v>
      </c>
      <c r="B655" s="208" t="s">
        <v>542</v>
      </c>
      <c r="C655" s="207">
        <v>4962</v>
      </c>
    </row>
    <row r="656" spans="1:3" ht="21.95" customHeight="1">
      <c r="A656" s="260">
        <v>2082002</v>
      </c>
      <c r="B656" s="208" t="s">
        <v>543</v>
      </c>
      <c r="C656" s="207">
        <v>74</v>
      </c>
    </row>
    <row r="657" spans="1:3" ht="21.95" customHeight="1">
      <c r="A657" s="260">
        <v>20821</v>
      </c>
      <c r="B657" s="208" t="s">
        <v>544</v>
      </c>
      <c r="C657" s="207">
        <v>0</v>
      </c>
    </row>
    <row r="658" spans="1:3" ht="21.95" customHeight="1">
      <c r="A658" s="260">
        <v>2082101</v>
      </c>
      <c r="B658" s="208" t="s">
        <v>545</v>
      </c>
      <c r="C658" s="207">
        <v>0</v>
      </c>
    </row>
    <row r="659" spans="1:3" ht="21.95" customHeight="1">
      <c r="A659" s="260">
        <v>2082102</v>
      </c>
      <c r="B659" s="208" t="s">
        <v>546</v>
      </c>
      <c r="C659" s="207">
        <v>0</v>
      </c>
    </row>
    <row r="660" spans="1:3" ht="21.95" customHeight="1">
      <c r="A660" s="260">
        <v>20824</v>
      </c>
      <c r="B660" s="208" t="s">
        <v>547</v>
      </c>
      <c r="C660" s="207">
        <v>0</v>
      </c>
    </row>
    <row r="661" spans="1:3" ht="21.95" customHeight="1">
      <c r="A661" s="260">
        <v>2082401</v>
      </c>
      <c r="B661" s="208" t="s">
        <v>548</v>
      </c>
      <c r="C661" s="207">
        <v>0</v>
      </c>
    </row>
    <row r="662" spans="1:3" ht="21.95" customHeight="1">
      <c r="A662" s="260">
        <v>2082402</v>
      </c>
      <c r="B662" s="208" t="s">
        <v>549</v>
      </c>
      <c r="C662" s="207">
        <v>0</v>
      </c>
    </row>
    <row r="663" spans="1:3" ht="21.95" customHeight="1">
      <c r="A663" s="260">
        <v>20825</v>
      </c>
      <c r="B663" s="208" t="s">
        <v>550</v>
      </c>
      <c r="C663" s="207">
        <v>7</v>
      </c>
    </row>
    <row r="664" spans="1:3" ht="21.95" customHeight="1">
      <c r="A664" s="260">
        <v>2082501</v>
      </c>
      <c r="B664" s="208" t="s">
        <v>551</v>
      </c>
      <c r="C664" s="207">
        <v>0</v>
      </c>
    </row>
    <row r="665" spans="1:3" ht="21.95" customHeight="1">
      <c r="A665" s="260">
        <v>2082502</v>
      </c>
      <c r="B665" s="208" t="s">
        <v>552</v>
      </c>
      <c r="C665" s="207">
        <v>7</v>
      </c>
    </row>
    <row r="666" spans="1:3" ht="21.95" customHeight="1">
      <c r="A666" s="260">
        <v>20826</v>
      </c>
      <c r="B666" s="208" t="s">
        <v>553</v>
      </c>
      <c r="C666" s="207">
        <v>9542</v>
      </c>
    </row>
    <row r="667" spans="1:3" ht="21.95" customHeight="1">
      <c r="A667" s="260">
        <v>2082601</v>
      </c>
      <c r="B667" s="208" t="s">
        <v>554</v>
      </c>
      <c r="C667" s="207">
        <v>0</v>
      </c>
    </row>
    <row r="668" spans="1:3" ht="21.95" customHeight="1">
      <c r="A668" s="260">
        <v>2082602</v>
      </c>
      <c r="B668" s="208" t="s">
        <v>555</v>
      </c>
      <c r="C668" s="207">
        <v>9542</v>
      </c>
    </row>
    <row r="669" spans="1:3" ht="21.95" customHeight="1">
      <c r="A669" s="260">
        <v>2082699</v>
      </c>
      <c r="B669" s="208" t="s">
        <v>556</v>
      </c>
      <c r="C669" s="207">
        <v>0</v>
      </c>
    </row>
    <row r="670" spans="1:3" ht="21.95" customHeight="1">
      <c r="A670" s="260">
        <v>20827</v>
      </c>
      <c r="B670" s="208" t="s">
        <v>557</v>
      </c>
      <c r="C670" s="207">
        <v>715</v>
      </c>
    </row>
    <row r="671" spans="1:3" ht="21.95" customHeight="1">
      <c r="A671" s="260">
        <v>2082701</v>
      </c>
      <c r="B671" s="208" t="s">
        <v>558</v>
      </c>
      <c r="C671" s="207">
        <v>0</v>
      </c>
    </row>
    <row r="672" spans="1:3" ht="21.95" customHeight="1">
      <c r="A672" s="260">
        <v>2082702</v>
      </c>
      <c r="B672" s="208" t="s">
        <v>559</v>
      </c>
      <c r="C672" s="207">
        <v>400</v>
      </c>
    </row>
    <row r="673" spans="1:3" ht="21.95" customHeight="1">
      <c r="A673" s="260">
        <v>2082703</v>
      </c>
      <c r="B673" s="208" t="s">
        <v>560</v>
      </c>
      <c r="C673" s="207">
        <v>0</v>
      </c>
    </row>
    <row r="674" spans="1:3" ht="21.95" customHeight="1">
      <c r="A674" s="260">
        <v>2082799</v>
      </c>
      <c r="B674" s="208" t="s">
        <v>561</v>
      </c>
      <c r="C674" s="207">
        <v>315</v>
      </c>
    </row>
    <row r="675" spans="1:3" ht="21.95" customHeight="1">
      <c r="A675" s="260">
        <v>20828</v>
      </c>
      <c r="B675" s="208" t="s">
        <v>562</v>
      </c>
      <c r="C675" s="207">
        <v>0</v>
      </c>
    </row>
    <row r="676" spans="1:3" ht="21.95" customHeight="1">
      <c r="A676" s="260">
        <v>2082801</v>
      </c>
      <c r="B676" s="208" t="s">
        <v>106</v>
      </c>
      <c r="C676" s="207">
        <v>0</v>
      </c>
    </row>
    <row r="677" spans="1:3" ht="21.95" customHeight="1">
      <c r="A677" s="260">
        <v>2082802</v>
      </c>
      <c r="B677" s="208" t="s">
        <v>107</v>
      </c>
      <c r="C677" s="207">
        <v>0</v>
      </c>
    </row>
    <row r="678" spans="1:3" ht="21.95" customHeight="1">
      <c r="A678" s="260">
        <v>2082803</v>
      </c>
      <c r="B678" s="208" t="s">
        <v>108</v>
      </c>
      <c r="C678" s="207">
        <v>0</v>
      </c>
    </row>
    <row r="679" spans="1:3" ht="21.95" customHeight="1">
      <c r="A679" s="260">
        <v>2082804</v>
      </c>
      <c r="B679" s="208" t="s">
        <v>563</v>
      </c>
      <c r="C679" s="207">
        <v>0</v>
      </c>
    </row>
    <row r="680" spans="1:3" ht="21.95" customHeight="1">
      <c r="A680" s="260">
        <v>2082805</v>
      </c>
      <c r="B680" s="208" t="s">
        <v>564</v>
      </c>
      <c r="C680" s="207">
        <v>0</v>
      </c>
    </row>
    <row r="681" spans="1:3" ht="21.95" customHeight="1">
      <c r="A681" s="260">
        <v>2082850</v>
      </c>
      <c r="B681" s="208" t="s">
        <v>115</v>
      </c>
      <c r="C681" s="207">
        <v>0</v>
      </c>
    </row>
    <row r="682" spans="1:3" ht="21.95" customHeight="1">
      <c r="A682" s="260">
        <v>2082899</v>
      </c>
      <c r="B682" s="208" t="s">
        <v>565</v>
      </c>
      <c r="C682" s="207">
        <v>0</v>
      </c>
    </row>
    <row r="683" spans="1:3" ht="21.95" customHeight="1">
      <c r="A683" s="260">
        <v>20829</v>
      </c>
      <c r="B683" s="208" t="s">
        <v>566</v>
      </c>
      <c r="C683" s="207">
        <v>0</v>
      </c>
    </row>
    <row r="684" spans="1:3" ht="21.95" customHeight="1">
      <c r="A684" s="260">
        <v>2082901</v>
      </c>
      <c r="B684" s="208" t="s">
        <v>567</v>
      </c>
      <c r="C684" s="207">
        <v>0</v>
      </c>
    </row>
    <row r="685" spans="1:3" ht="21.95" customHeight="1">
      <c r="A685" s="260">
        <v>2082999</v>
      </c>
      <c r="B685" s="208" t="s">
        <v>568</v>
      </c>
      <c r="C685" s="207">
        <v>0</v>
      </c>
    </row>
    <row r="686" spans="1:3" ht="21.95" customHeight="1">
      <c r="A686" s="260">
        <v>20830</v>
      </c>
      <c r="B686" s="208" t="s">
        <v>569</v>
      </c>
      <c r="C686" s="207">
        <v>0</v>
      </c>
    </row>
    <row r="687" spans="1:3" ht="21.95" customHeight="1">
      <c r="A687" s="260">
        <v>2083001</v>
      </c>
      <c r="B687" s="208" t="s">
        <v>570</v>
      </c>
      <c r="C687" s="207">
        <v>0</v>
      </c>
    </row>
    <row r="688" spans="1:3" ht="21.95" customHeight="1">
      <c r="A688" s="260">
        <v>2083099</v>
      </c>
      <c r="B688" s="208" t="s">
        <v>571</v>
      </c>
      <c r="C688" s="207">
        <v>0</v>
      </c>
    </row>
    <row r="689" spans="1:3" ht="21.95" customHeight="1">
      <c r="A689" s="260">
        <v>20899</v>
      </c>
      <c r="B689" s="208" t="s">
        <v>572</v>
      </c>
      <c r="C689" s="207">
        <v>352</v>
      </c>
    </row>
    <row r="690" spans="1:3" ht="21.95" customHeight="1">
      <c r="A690" s="260">
        <v>2089901</v>
      </c>
      <c r="B690" s="208" t="s">
        <v>572</v>
      </c>
      <c r="C690" s="207">
        <v>352</v>
      </c>
    </row>
    <row r="691" spans="1:3" ht="21.95" customHeight="1">
      <c r="A691" s="260">
        <v>210</v>
      </c>
      <c r="B691" s="208" t="s">
        <v>78</v>
      </c>
      <c r="C691" s="207">
        <v>51151</v>
      </c>
    </row>
    <row r="692" spans="1:3" ht="21.95" customHeight="1">
      <c r="A692" s="260">
        <v>21001</v>
      </c>
      <c r="B692" s="208" t="s">
        <v>573</v>
      </c>
      <c r="C692" s="207">
        <v>980</v>
      </c>
    </row>
    <row r="693" spans="1:3" ht="21.95" customHeight="1">
      <c r="A693" s="260">
        <v>2100101</v>
      </c>
      <c r="B693" s="208" t="s">
        <v>106</v>
      </c>
      <c r="C693" s="207">
        <v>680</v>
      </c>
    </row>
    <row r="694" spans="1:3" ht="21.95" customHeight="1">
      <c r="A694" s="260">
        <v>2100102</v>
      </c>
      <c r="B694" s="208" t="s">
        <v>107</v>
      </c>
      <c r="C694" s="207">
        <v>120</v>
      </c>
    </row>
    <row r="695" spans="1:3" ht="21.95" customHeight="1">
      <c r="A695" s="260">
        <v>2100103</v>
      </c>
      <c r="B695" s="208" t="s">
        <v>108</v>
      </c>
      <c r="C695" s="207">
        <v>0</v>
      </c>
    </row>
    <row r="696" spans="1:3" ht="21.95" customHeight="1">
      <c r="A696" s="260">
        <v>2100199</v>
      </c>
      <c r="B696" s="208" t="s">
        <v>574</v>
      </c>
      <c r="C696" s="207">
        <v>180</v>
      </c>
    </row>
    <row r="697" spans="1:3" ht="21.95" customHeight="1">
      <c r="A697" s="260">
        <v>21002</v>
      </c>
      <c r="B697" s="208" t="s">
        <v>575</v>
      </c>
      <c r="C697" s="207">
        <v>14961</v>
      </c>
    </row>
    <row r="698" spans="1:3" ht="21.95" customHeight="1">
      <c r="A698" s="260">
        <v>2100201</v>
      </c>
      <c r="B698" s="208" t="s">
        <v>576</v>
      </c>
      <c r="C698" s="207">
        <v>9311</v>
      </c>
    </row>
    <row r="699" spans="1:3" ht="21.95" customHeight="1">
      <c r="A699" s="260">
        <v>2100202</v>
      </c>
      <c r="B699" s="208" t="s">
        <v>577</v>
      </c>
      <c r="C699" s="207">
        <v>4993</v>
      </c>
    </row>
    <row r="700" spans="1:3" ht="21.95" customHeight="1">
      <c r="A700" s="260">
        <v>2100203</v>
      </c>
      <c r="B700" s="208" t="s">
        <v>578</v>
      </c>
      <c r="C700" s="207">
        <v>0</v>
      </c>
    </row>
    <row r="701" spans="1:3" ht="21.95" customHeight="1">
      <c r="A701" s="260">
        <v>2100204</v>
      </c>
      <c r="B701" s="208" t="s">
        <v>579</v>
      </c>
      <c r="C701" s="207">
        <v>0</v>
      </c>
    </row>
    <row r="702" spans="1:3" ht="21.95" customHeight="1">
      <c r="A702" s="260">
        <v>2100205</v>
      </c>
      <c r="B702" s="208" t="s">
        <v>580</v>
      </c>
      <c r="C702" s="207">
        <v>0</v>
      </c>
    </row>
    <row r="703" spans="1:3" ht="21.95" customHeight="1">
      <c r="A703" s="260">
        <v>2100206</v>
      </c>
      <c r="B703" s="208" t="s">
        <v>581</v>
      </c>
      <c r="C703" s="207">
        <v>0</v>
      </c>
    </row>
    <row r="704" spans="1:3" ht="21.95" customHeight="1">
      <c r="A704" s="260">
        <v>2100207</v>
      </c>
      <c r="B704" s="208" t="s">
        <v>582</v>
      </c>
      <c r="C704" s="207">
        <v>0</v>
      </c>
    </row>
    <row r="705" spans="1:3" ht="21.95" customHeight="1">
      <c r="A705" s="260">
        <v>2100208</v>
      </c>
      <c r="B705" s="208" t="s">
        <v>583</v>
      </c>
      <c r="C705" s="207">
        <v>0</v>
      </c>
    </row>
    <row r="706" spans="1:3" ht="21.95" customHeight="1">
      <c r="A706" s="260">
        <v>2100209</v>
      </c>
      <c r="B706" s="208" t="s">
        <v>584</v>
      </c>
      <c r="C706" s="207">
        <v>0</v>
      </c>
    </row>
    <row r="707" spans="1:3" ht="21.95" customHeight="1">
      <c r="A707" s="260">
        <v>2100210</v>
      </c>
      <c r="B707" s="208" t="s">
        <v>585</v>
      </c>
      <c r="C707" s="207">
        <v>0</v>
      </c>
    </row>
    <row r="708" spans="1:3" ht="21.95" customHeight="1">
      <c r="A708" s="260">
        <v>2100211</v>
      </c>
      <c r="B708" s="208" t="s">
        <v>586</v>
      </c>
      <c r="C708" s="207">
        <v>0</v>
      </c>
    </row>
    <row r="709" spans="1:3" ht="21.95" customHeight="1">
      <c r="A709" s="260">
        <v>2100212</v>
      </c>
      <c r="B709" s="208" t="s">
        <v>587</v>
      </c>
      <c r="C709" s="207">
        <v>0</v>
      </c>
    </row>
    <row r="710" spans="1:3" ht="21.95" customHeight="1">
      <c r="A710" s="260">
        <v>2100299</v>
      </c>
      <c r="B710" s="208" t="s">
        <v>588</v>
      </c>
      <c r="C710" s="207">
        <v>657</v>
      </c>
    </row>
    <row r="711" spans="1:3" ht="21.95" customHeight="1">
      <c r="A711" s="260">
        <v>21003</v>
      </c>
      <c r="B711" s="208" t="s">
        <v>589</v>
      </c>
      <c r="C711" s="207">
        <v>2625</v>
      </c>
    </row>
    <row r="712" spans="1:3" ht="21.95" customHeight="1">
      <c r="A712" s="260">
        <v>2100301</v>
      </c>
      <c r="B712" s="208" t="s">
        <v>590</v>
      </c>
      <c r="C712" s="207">
        <v>0</v>
      </c>
    </row>
    <row r="713" spans="1:3" ht="21.95" customHeight="1">
      <c r="A713" s="260">
        <v>2100302</v>
      </c>
      <c r="B713" s="208" t="s">
        <v>591</v>
      </c>
      <c r="C713" s="207">
        <v>2450</v>
      </c>
    </row>
    <row r="714" spans="1:3" ht="21.95" customHeight="1">
      <c r="A714" s="260">
        <v>2100399</v>
      </c>
      <c r="B714" s="208" t="s">
        <v>592</v>
      </c>
      <c r="C714" s="207">
        <v>175</v>
      </c>
    </row>
    <row r="715" spans="1:3" ht="21.95" customHeight="1">
      <c r="A715" s="260">
        <v>21004</v>
      </c>
      <c r="B715" s="208" t="s">
        <v>593</v>
      </c>
      <c r="C715" s="207">
        <v>3139</v>
      </c>
    </row>
    <row r="716" spans="1:3" ht="21.95" customHeight="1">
      <c r="A716" s="260">
        <v>2100401</v>
      </c>
      <c r="B716" s="208" t="s">
        <v>594</v>
      </c>
      <c r="C716" s="207">
        <v>358</v>
      </c>
    </row>
    <row r="717" spans="1:3" ht="21.95" customHeight="1">
      <c r="A717" s="260">
        <v>2100402</v>
      </c>
      <c r="B717" s="208" t="s">
        <v>595</v>
      </c>
      <c r="C717" s="207">
        <v>177</v>
      </c>
    </row>
    <row r="718" spans="1:3" ht="21.95" customHeight="1">
      <c r="A718" s="260">
        <v>2100403</v>
      </c>
      <c r="B718" s="208" t="s">
        <v>596</v>
      </c>
      <c r="C718" s="207">
        <v>440</v>
      </c>
    </row>
    <row r="719" spans="1:3" ht="21.95" customHeight="1">
      <c r="A719" s="260">
        <v>2100404</v>
      </c>
      <c r="B719" s="208" t="s">
        <v>597</v>
      </c>
      <c r="C719" s="207">
        <v>0</v>
      </c>
    </row>
    <row r="720" spans="1:3" ht="21.95" customHeight="1">
      <c r="A720" s="260">
        <v>2100405</v>
      </c>
      <c r="B720" s="208" t="s">
        <v>598</v>
      </c>
      <c r="C720" s="207">
        <v>0</v>
      </c>
    </row>
    <row r="721" spans="1:3" ht="21.95" customHeight="1">
      <c r="A721" s="260">
        <v>2100406</v>
      </c>
      <c r="B721" s="208" t="s">
        <v>599</v>
      </c>
      <c r="C721" s="207">
        <v>0</v>
      </c>
    </row>
    <row r="722" spans="1:3" ht="21.95" customHeight="1">
      <c r="A722" s="260">
        <v>2100407</v>
      </c>
      <c r="B722" s="208" t="s">
        <v>600</v>
      </c>
      <c r="C722" s="207">
        <v>0</v>
      </c>
    </row>
    <row r="723" spans="1:3" ht="21.95" customHeight="1">
      <c r="A723" s="260">
        <v>2100408</v>
      </c>
      <c r="B723" s="208" t="s">
        <v>601</v>
      </c>
      <c r="C723" s="207">
        <v>2092</v>
      </c>
    </row>
    <row r="724" spans="1:3" ht="21.95" customHeight="1">
      <c r="A724" s="260">
        <v>2100409</v>
      </c>
      <c r="B724" s="208" t="s">
        <v>602</v>
      </c>
      <c r="C724" s="207">
        <v>72</v>
      </c>
    </row>
    <row r="725" spans="1:3" ht="21.95" customHeight="1">
      <c r="A725" s="260">
        <v>2100410</v>
      </c>
      <c r="B725" s="208" t="s">
        <v>603</v>
      </c>
      <c r="C725" s="207">
        <v>0</v>
      </c>
    </row>
    <row r="726" spans="1:3" ht="21.95" customHeight="1">
      <c r="A726" s="260">
        <v>2100499</v>
      </c>
      <c r="B726" s="208" t="s">
        <v>604</v>
      </c>
      <c r="C726" s="207">
        <v>0</v>
      </c>
    </row>
    <row r="727" spans="1:3" ht="21.95" customHeight="1">
      <c r="A727" s="260">
        <v>21006</v>
      </c>
      <c r="B727" s="208" t="s">
        <v>605</v>
      </c>
      <c r="C727" s="207">
        <v>50</v>
      </c>
    </row>
    <row r="728" spans="1:3" ht="21.95" customHeight="1">
      <c r="A728" s="260">
        <v>2100601</v>
      </c>
      <c r="B728" s="208" t="s">
        <v>577</v>
      </c>
      <c r="C728" s="207">
        <v>50</v>
      </c>
    </row>
    <row r="729" spans="1:3" ht="21.95" customHeight="1">
      <c r="A729" s="260">
        <v>2100699</v>
      </c>
      <c r="B729" s="208" t="s">
        <v>606</v>
      </c>
      <c r="C729" s="207">
        <v>0</v>
      </c>
    </row>
    <row r="730" spans="1:3" ht="21.95" customHeight="1">
      <c r="A730" s="260">
        <v>21007</v>
      </c>
      <c r="B730" s="208" t="s">
        <v>607</v>
      </c>
      <c r="C730" s="207">
        <v>215</v>
      </c>
    </row>
    <row r="731" spans="1:3" ht="21.95" customHeight="1">
      <c r="A731" s="260">
        <v>2100716</v>
      </c>
      <c r="B731" s="208" t="s">
        <v>608</v>
      </c>
      <c r="C731" s="207">
        <v>0</v>
      </c>
    </row>
    <row r="732" spans="1:3" ht="21.95" customHeight="1">
      <c r="A732" s="260">
        <v>2100717</v>
      </c>
      <c r="B732" s="208" t="s">
        <v>609</v>
      </c>
      <c r="C732" s="207">
        <v>215</v>
      </c>
    </row>
    <row r="733" spans="1:3" ht="21.95" customHeight="1">
      <c r="A733" s="260">
        <v>2100799</v>
      </c>
      <c r="B733" s="208" t="s">
        <v>610</v>
      </c>
      <c r="C733" s="207">
        <v>0</v>
      </c>
    </row>
    <row r="734" spans="1:3" ht="21.95" customHeight="1">
      <c r="A734" s="260">
        <v>21011</v>
      </c>
      <c r="B734" s="208" t="s">
        <v>611</v>
      </c>
      <c r="C734" s="207">
        <v>7084</v>
      </c>
    </row>
    <row r="735" spans="1:3" ht="21.95" customHeight="1">
      <c r="A735" s="260">
        <v>2101101</v>
      </c>
      <c r="B735" s="208" t="s">
        <v>612</v>
      </c>
      <c r="C735" s="207">
        <v>2347</v>
      </c>
    </row>
    <row r="736" spans="1:3" ht="21.95" customHeight="1">
      <c r="A736" s="260">
        <v>2101102</v>
      </c>
      <c r="B736" s="208" t="s">
        <v>613</v>
      </c>
      <c r="C736" s="207">
        <v>2610</v>
      </c>
    </row>
    <row r="737" spans="1:3" ht="21.95" customHeight="1">
      <c r="A737" s="260">
        <v>2101103</v>
      </c>
      <c r="B737" s="208" t="s">
        <v>614</v>
      </c>
      <c r="C737" s="207">
        <v>1886</v>
      </c>
    </row>
    <row r="738" spans="1:3" ht="21.95" customHeight="1">
      <c r="A738" s="260">
        <v>2101199</v>
      </c>
      <c r="B738" s="208" t="s">
        <v>615</v>
      </c>
      <c r="C738" s="207">
        <v>241</v>
      </c>
    </row>
    <row r="739" spans="1:3" ht="21.95" customHeight="1">
      <c r="A739" s="260">
        <v>21012</v>
      </c>
      <c r="B739" s="208" t="s">
        <v>616</v>
      </c>
      <c r="C739" s="207">
        <v>15905</v>
      </c>
    </row>
    <row r="740" spans="1:3" ht="21.95" customHeight="1">
      <c r="A740" s="260">
        <v>2101201</v>
      </c>
      <c r="B740" s="208" t="s">
        <v>617</v>
      </c>
      <c r="C740" s="207">
        <v>0</v>
      </c>
    </row>
    <row r="741" spans="1:3" ht="21.95" customHeight="1">
      <c r="A741" s="260">
        <v>2101202</v>
      </c>
      <c r="B741" s="208" t="s">
        <v>618</v>
      </c>
      <c r="C741" s="207">
        <v>15905</v>
      </c>
    </row>
    <row r="742" spans="1:3" ht="21.95" customHeight="1">
      <c r="A742" s="260">
        <v>2101299</v>
      </c>
      <c r="B742" s="208" t="s">
        <v>619</v>
      </c>
      <c r="C742" s="207">
        <v>0</v>
      </c>
    </row>
    <row r="743" spans="1:3" ht="21.95" customHeight="1">
      <c r="A743" s="260">
        <v>21013</v>
      </c>
      <c r="B743" s="208" t="s">
        <v>620</v>
      </c>
      <c r="C743" s="207">
        <v>6154</v>
      </c>
    </row>
    <row r="744" spans="1:3" ht="21.95" customHeight="1">
      <c r="A744" s="260">
        <v>2101301</v>
      </c>
      <c r="B744" s="208" t="s">
        <v>621</v>
      </c>
      <c r="C744" s="207">
        <v>4943</v>
      </c>
    </row>
    <row r="745" spans="1:3" ht="21.95" customHeight="1">
      <c r="A745" s="260">
        <v>2101302</v>
      </c>
      <c r="B745" s="208" t="s">
        <v>622</v>
      </c>
      <c r="C745" s="207">
        <v>0</v>
      </c>
    </row>
    <row r="746" spans="1:3" ht="21.95" customHeight="1">
      <c r="A746" s="260">
        <v>2101399</v>
      </c>
      <c r="B746" s="208" t="s">
        <v>623</v>
      </c>
      <c r="C746" s="207">
        <v>1211</v>
      </c>
    </row>
    <row r="747" spans="1:3" ht="21.95" customHeight="1">
      <c r="A747" s="260">
        <v>21014</v>
      </c>
      <c r="B747" s="208" t="s">
        <v>624</v>
      </c>
      <c r="C747" s="207">
        <v>38</v>
      </c>
    </row>
    <row r="748" spans="1:3" ht="21.95" customHeight="1">
      <c r="A748" s="260">
        <v>2101401</v>
      </c>
      <c r="B748" s="208" t="s">
        <v>625</v>
      </c>
      <c r="C748" s="207">
        <v>38</v>
      </c>
    </row>
    <row r="749" spans="1:3" ht="21.95" customHeight="1">
      <c r="A749" s="260">
        <v>2101499</v>
      </c>
      <c r="B749" s="208" t="s">
        <v>626</v>
      </c>
      <c r="C749" s="207">
        <v>0</v>
      </c>
    </row>
    <row r="750" spans="1:3" ht="21.95" customHeight="1">
      <c r="A750" s="260">
        <v>21015</v>
      </c>
      <c r="B750" s="208" t="s">
        <v>627</v>
      </c>
      <c r="C750" s="207">
        <v>0</v>
      </c>
    </row>
    <row r="751" spans="1:3" ht="21.95" customHeight="1">
      <c r="A751" s="260">
        <v>2101501</v>
      </c>
      <c r="B751" s="208" t="s">
        <v>106</v>
      </c>
      <c r="C751" s="207">
        <v>0</v>
      </c>
    </row>
    <row r="752" spans="1:3" ht="21.95" customHeight="1">
      <c r="A752" s="260">
        <v>2101502</v>
      </c>
      <c r="B752" s="208" t="s">
        <v>107</v>
      </c>
      <c r="C752" s="207">
        <v>0</v>
      </c>
    </row>
    <row r="753" spans="1:3" ht="21.95" customHeight="1">
      <c r="A753" s="260">
        <v>2101503</v>
      </c>
      <c r="B753" s="208" t="s">
        <v>108</v>
      </c>
      <c r="C753" s="207">
        <v>0</v>
      </c>
    </row>
    <row r="754" spans="1:3" ht="21.95" customHeight="1">
      <c r="A754" s="260">
        <v>2101504</v>
      </c>
      <c r="B754" s="208" t="s">
        <v>148</v>
      </c>
      <c r="C754" s="207">
        <v>0</v>
      </c>
    </row>
    <row r="755" spans="1:3" ht="21.95" customHeight="1">
      <c r="A755" s="260">
        <v>2101505</v>
      </c>
      <c r="B755" s="208" t="s">
        <v>628</v>
      </c>
      <c r="C755" s="207">
        <v>0</v>
      </c>
    </row>
    <row r="756" spans="1:3" ht="21.95" customHeight="1">
      <c r="A756" s="260">
        <v>2101506</v>
      </c>
      <c r="B756" s="208" t="s">
        <v>629</v>
      </c>
      <c r="C756" s="207">
        <v>0</v>
      </c>
    </row>
    <row r="757" spans="1:3" ht="21.95" customHeight="1">
      <c r="A757" s="260">
        <v>2101550</v>
      </c>
      <c r="B757" s="208" t="s">
        <v>115</v>
      </c>
      <c r="C757" s="207">
        <v>0</v>
      </c>
    </row>
    <row r="758" spans="1:3" ht="21.95" customHeight="1">
      <c r="A758" s="260">
        <v>2101599</v>
      </c>
      <c r="B758" s="208" t="s">
        <v>630</v>
      </c>
      <c r="C758" s="207">
        <v>0</v>
      </c>
    </row>
    <row r="759" spans="1:3" ht="21.95" customHeight="1">
      <c r="A759" s="260">
        <v>21016</v>
      </c>
      <c r="B759" s="208" t="s">
        <v>631</v>
      </c>
      <c r="C759" s="207">
        <v>0</v>
      </c>
    </row>
    <row r="760" spans="1:3" ht="21.95" customHeight="1">
      <c r="A760" s="260">
        <v>2101601</v>
      </c>
      <c r="B760" s="208" t="s">
        <v>631</v>
      </c>
      <c r="C760" s="207">
        <v>0</v>
      </c>
    </row>
    <row r="761" spans="1:3" ht="21.95" customHeight="1">
      <c r="A761" s="260">
        <v>21099</v>
      </c>
      <c r="B761" s="208" t="s">
        <v>632</v>
      </c>
      <c r="C761" s="207">
        <v>0</v>
      </c>
    </row>
    <row r="762" spans="1:3" ht="21.95" customHeight="1">
      <c r="A762" s="260">
        <v>2109901</v>
      </c>
      <c r="B762" s="208" t="s">
        <v>632</v>
      </c>
      <c r="C762" s="207">
        <v>0</v>
      </c>
    </row>
    <row r="763" spans="1:3" ht="21.95" customHeight="1">
      <c r="A763" s="260">
        <v>211</v>
      </c>
      <c r="B763" s="208" t="s">
        <v>79</v>
      </c>
      <c r="C763" s="207">
        <v>10249</v>
      </c>
    </row>
    <row r="764" spans="1:3" ht="21.95" customHeight="1">
      <c r="A764" s="260">
        <v>21101</v>
      </c>
      <c r="B764" s="208" t="s">
        <v>633</v>
      </c>
      <c r="C764" s="207">
        <v>977</v>
      </c>
    </row>
    <row r="765" spans="1:3" ht="21.95" customHeight="1">
      <c r="A765" s="260">
        <v>2110101</v>
      </c>
      <c r="B765" s="208" t="s">
        <v>106</v>
      </c>
      <c r="C765" s="207">
        <v>847</v>
      </c>
    </row>
    <row r="766" spans="1:3" ht="21.95" customHeight="1">
      <c r="A766" s="260">
        <v>2110102</v>
      </c>
      <c r="B766" s="208" t="s">
        <v>107</v>
      </c>
      <c r="C766" s="207">
        <v>130</v>
      </c>
    </row>
    <row r="767" spans="1:3" ht="21.95" customHeight="1">
      <c r="A767" s="260">
        <v>2110103</v>
      </c>
      <c r="B767" s="208" t="s">
        <v>108</v>
      </c>
      <c r="C767" s="207">
        <v>0</v>
      </c>
    </row>
    <row r="768" spans="1:3" ht="21.95" customHeight="1">
      <c r="A768" s="260">
        <v>2110104</v>
      </c>
      <c r="B768" s="208" t="s">
        <v>634</v>
      </c>
      <c r="C768" s="207">
        <v>0</v>
      </c>
    </row>
    <row r="769" spans="1:3" ht="21.95" customHeight="1">
      <c r="A769" s="260">
        <v>2110105</v>
      </c>
      <c r="B769" s="208" t="s">
        <v>635</v>
      </c>
      <c r="C769" s="207">
        <v>0</v>
      </c>
    </row>
    <row r="770" spans="1:3" ht="21.95" customHeight="1">
      <c r="A770" s="260">
        <v>2110106</v>
      </c>
      <c r="B770" s="208" t="s">
        <v>636</v>
      </c>
      <c r="C770" s="207">
        <v>0</v>
      </c>
    </row>
    <row r="771" spans="1:3" ht="21.95" customHeight="1">
      <c r="A771" s="260">
        <v>2110107</v>
      </c>
      <c r="B771" s="208" t="s">
        <v>637</v>
      </c>
      <c r="C771" s="207">
        <v>0</v>
      </c>
    </row>
    <row r="772" spans="1:3" ht="21.95" customHeight="1">
      <c r="A772" s="260">
        <v>2110199</v>
      </c>
      <c r="B772" s="208" t="s">
        <v>638</v>
      </c>
      <c r="C772" s="207">
        <v>0</v>
      </c>
    </row>
    <row r="773" spans="1:3" ht="21.95" customHeight="1">
      <c r="A773" s="260">
        <v>21102</v>
      </c>
      <c r="B773" s="208" t="s">
        <v>639</v>
      </c>
      <c r="C773" s="207">
        <v>100</v>
      </c>
    </row>
    <row r="774" spans="1:3" ht="21.95" customHeight="1">
      <c r="A774" s="260">
        <v>2110203</v>
      </c>
      <c r="B774" s="208" t="s">
        <v>640</v>
      </c>
      <c r="C774" s="207">
        <v>0</v>
      </c>
    </row>
    <row r="775" spans="1:3" ht="21.95" customHeight="1">
      <c r="A775" s="260">
        <v>2110204</v>
      </c>
      <c r="B775" s="208" t="s">
        <v>641</v>
      </c>
      <c r="C775" s="207">
        <v>0</v>
      </c>
    </row>
    <row r="776" spans="1:3" ht="21.95" customHeight="1">
      <c r="A776" s="260">
        <v>2110299</v>
      </c>
      <c r="B776" s="208" t="s">
        <v>642</v>
      </c>
      <c r="C776" s="207">
        <v>100</v>
      </c>
    </row>
    <row r="777" spans="1:3" ht="21.95" customHeight="1">
      <c r="A777" s="260">
        <v>21103</v>
      </c>
      <c r="B777" s="208" t="s">
        <v>643</v>
      </c>
      <c r="C777" s="207">
        <v>2602</v>
      </c>
    </row>
    <row r="778" spans="1:3" ht="21.95" customHeight="1">
      <c r="A778" s="260">
        <v>2110301</v>
      </c>
      <c r="B778" s="208" t="s">
        <v>644</v>
      </c>
      <c r="C778" s="207">
        <v>0</v>
      </c>
    </row>
    <row r="779" spans="1:3" ht="21.95" customHeight="1">
      <c r="A779" s="260">
        <v>2110302</v>
      </c>
      <c r="B779" s="208" t="s">
        <v>645</v>
      </c>
      <c r="C779" s="207">
        <v>1602</v>
      </c>
    </row>
    <row r="780" spans="1:3" ht="21.95" customHeight="1">
      <c r="A780" s="260">
        <v>2110303</v>
      </c>
      <c r="B780" s="208" t="s">
        <v>646</v>
      </c>
      <c r="C780" s="207">
        <v>0</v>
      </c>
    </row>
    <row r="781" spans="1:3" ht="21.95" customHeight="1">
      <c r="A781" s="260">
        <v>2110304</v>
      </c>
      <c r="B781" s="208" t="s">
        <v>647</v>
      </c>
      <c r="C781" s="207">
        <v>0</v>
      </c>
    </row>
    <row r="782" spans="1:3" ht="21.95" customHeight="1">
      <c r="A782" s="260">
        <v>2110305</v>
      </c>
      <c r="B782" s="208" t="s">
        <v>648</v>
      </c>
      <c r="C782" s="207">
        <v>0</v>
      </c>
    </row>
    <row r="783" spans="1:3" ht="21.95" customHeight="1">
      <c r="A783" s="260">
        <v>2110306</v>
      </c>
      <c r="B783" s="208" t="s">
        <v>649</v>
      </c>
      <c r="C783" s="207">
        <v>0</v>
      </c>
    </row>
    <row r="784" spans="1:3" ht="21.95" customHeight="1">
      <c r="A784" s="260">
        <v>2110399</v>
      </c>
      <c r="B784" s="208" t="s">
        <v>650</v>
      </c>
      <c r="C784" s="207">
        <v>1000</v>
      </c>
    </row>
    <row r="785" spans="1:3" ht="21.95" customHeight="1">
      <c r="A785" s="260">
        <v>21104</v>
      </c>
      <c r="B785" s="208" t="s">
        <v>651</v>
      </c>
      <c r="C785" s="207">
        <v>4783</v>
      </c>
    </row>
    <row r="786" spans="1:3" ht="21.95" customHeight="1">
      <c r="A786" s="260">
        <v>2110401</v>
      </c>
      <c r="B786" s="208" t="s">
        <v>652</v>
      </c>
      <c r="C786" s="207">
        <v>1000</v>
      </c>
    </row>
    <row r="787" spans="1:3" ht="21.95" customHeight="1">
      <c r="A787" s="260">
        <v>2110402</v>
      </c>
      <c r="B787" s="208" t="s">
        <v>653</v>
      </c>
      <c r="C787" s="207">
        <v>1028</v>
      </c>
    </row>
    <row r="788" spans="1:3" ht="21.95" customHeight="1">
      <c r="A788" s="260">
        <v>2110404</v>
      </c>
      <c r="B788" s="208" t="s">
        <v>654</v>
      </c>
      <c r="C788" s="207">
        <v>0</v>
      </c>
    </row>
    <row r="789" spans="1:3" ht="21.95" customHeight="1">
      <c r="A789" s="260">
        <v>2110499</v>
      </c>
      <c r="B789" s="208" t="s">
        <v>655</v>
      </c>
      <c r="C789" s="207">
        <v>2755</v>
      </c>
    </row>
    <row r="790" spans="1:3" ht="21.95" customHeight="1">
      <c r="A790" s="260">
        <v>21105</v>
      </c>
      <c r="B790" s="208" t="s">
        <v>656</v>
      </c>
      <c r="C790" s="207">
        <v>177</v>
      </c>
    </row>
    <row r="791" spans="1:3" ht="21.95" customHeight="1">
      <c r="A791" s="260">
        <v>2110501</v>
      </c>
      <c r="B791" s="208" t="s">
        <v>657</v>
      </c>
      <c r="C791" s="207">
        <v>0</v>
      </c>
    </row>
    <row r="792" spans="1:3" ht="21.95" customHeight="1">
      <c r="A792" s="260">
        <v>2110502</v>
      </c>
      <c r="B792" s="208" t="s">
        <v>658</v>
      </c>
      <c r="C792" s="207">
        <v>0</v>
      </c>
    </row>
    <row r="793" spans="1:3" ht="21.95" customHeight="1">
      <c r="A793" s="260">
        <v>2110503</v>
      </c>
      <c r="B793" s="208" t="s">
        <v>659</v>
      </c>
      <c r="C793" s="207">
        <v>0</v>
      </c>
    </row>
    <row r="794" spans="1:3" ht="21.95" customHeight="1">
      <c r="A794" s="260">
        <v>2110506</v>
      </c>
      <c r="B794" s="208" t="s">
        <v>660</v>
      </c>
      <c r="C794" s="207">
        <v>0</v>
      </c>
    </row>
    <row r="795" spans="1:3" ht="21.95" customHeight="1">
      <c r="A795" s="260">
        <v>2110507</v>
      </c>
      <c r="B795" s="208" t="s">
        <v>661</v>
      </c>
      <c r="C795" s="207">
        <v>177</v>
      </c>
    </row>
    <row r="796" spans="1:3" ht="21.95" customHeight="1">
      <c r="A796" s="260">
        <v>2110599</v>
      </c>
      <c r="B796" s="208" t="s">
        <v>662</v>
      </c>
      <c r="C796" s="207">
        <v>0</v>
      </c>
    </row>
    <row r="797" spans="1:3" ht="21.95" customHeight="1">
      <c r="A797" s="260">
        <v>21106</v>
      </c>
      <c r="B797" s="208" t="s">
        <v>663</v>
      </c>
      <c r="C797" s="207">
        <v>175</v>
      </c>
    </row>
    <row r="798" spans="1:3" ht="21.95" customHeight="1">
      <c r="A798" s="260">
        <v>2110602</v>
      </c>
      <c r="B798" s="208" t="s">
        <v>664</v>
      </c>
      <c r="C798" s="207">
        <v>0</v>
      </c>
    </row>
    <row r="799" spans="1:3" ht="21.95" customHeight="1">
      <c r="A799" s="260">
        <v>2110603</v>
      </c>
      <c r="B799" s="208" t="s">
        <v>665</v>
      </c>
      <c r="C799" s="207">
        <v>0</v>
      </c>
    </row>
    <row r="800" spans="1:3" ht="21.95" customHeight="1">
      <c r="A800" s="260">
        <v>2110604</v>
      </c>
      <c r="B800" s="208" t="s">
        <v>666</v>
      </c>
      <c r="C800" s="207">
        <v>0</v>
      </c>
    </row>
    <row r="801" spans="1:3" ht="21.95" customHeight="1">
      <c r="A801" s="260">
        <v>2110605</v>
      </c>
      <c r="B801" s="208" t="s">
        <v>667</v>
      </c>
      <c r="C801" s="207">
        <v>0</v>
      </c>
    </row>
    <row r="802" spans="1:3" ht="21.95" customHeight="1">
      <c r="A802" s="260">
        <v>2110699</v>
      </c>
      <c r="B802" s="208" t="s">
        <v>668</v>
      </c>
      <c r="C802" s="207">
        <v>175</v>
      </c>
    </row>
    <row r="803" spans="1:3" ht="21.95" customHeight="1">
      <c r="A803" s="260">
        <v>21107</v>
      </c>
      <c r="B803" s="208" t="s">
        <v>669</v>
      </c>
      <c r="C803" s="207">
        <v>0</v>
      </c>
    </row>
    <row r="804" spans="1:3" ht="21.95" customHeight="1">
      <c r="A804" s="260">
        <v>2110704</v>
      </c>
      <c r="B804" s="208" t="s">
        <v>670</v>
      </c>
      <c r="C804" s="207">
        <v>0</v>
      </c>
    </row>
    <row r="805" spans="1:3" ht="21.95" customHeight="1">
      <c r="A805" s="260">
        <v>2110799</v>
      </c>
      <c r="B805" s="208" t="s">
        <v>671</v>
      </c>
      <c r="C805" s="207">
        <v>0</v>
      </c>
    </row>
    <row r="806" spans="1:3" ht="21.95" customHeight="1">
      <c r="A806" s="260">
        <v>21108</v>
      </c>
      <c r="B806" s="208" t="s">
        <v>672</v>
      </c>
      <c r="C806" s="207">
        <v>0</v>
      </c>
    </row>
    <row r="807" spans="1:3" ht="21.95" customHeight="1">
      <c r="A807" s="260">
        <v>2110804</v>
      </c>
      <c r="B807" s="208" t="s">
        <v>673</v>
      </c>
      <c r="C807" s="207">
        <v>0</v>
      </c>
    </row>
    <row r="808" spans="1:3" ht="21.95" customHeight="1">
      <c r="A808" s="260">
        <v>2110899</v>
      </c>
      <c r="B808" s="208" t="s">
        <v>674</v>
      </c>
      <c r="C808" s="207">
        <v>0</v>
      </c>
    </row>
    <row r="809" spans="1:3" ht="21.95" customHeight="1">
      <c r="A809" s="260">
        <v>21109</v>
      </c>
      <c r="B809" s="208" t="s">
        <v>675</v>
      </c>
      <c r="C809" s="207">
        <v>0</v>
      </c>
    </row>
    <row r="810" spans="1:3" ht="21.95" customHeight="1">
      <c r="A810" s="260">
        <v>2110901</v>
      </c>
      <c r="B810" s="208" t="s">
        <v>675</v>
      </c>
      <c r="C810" s="207">
        <v>0</v>
      </c>
    </row>
    <row r="811" spans="1:3" ht="21.95" customHeight="1">
      <c r="A811" s="260">
        <v>21110</v>
      </c>
      <c r="B811" s="208" t="s">
        <v>676</v>
      </c>
      <c r="C811" s="207">
        <v>0</v>
      </c>
    </row>
    <row r="812" spans="1:3" ht="21.95" customHeight="1">
      <c r="A812" s="260">
        <v>2111001</v>
      </c>
      <c r="B812" s="208" t="s">
        <v>676</v>
      </c>
      <c r="C812" s="207">
        <v>0</v>
      </c>
    </row>
    <row r="813" spans="1:3" ht="21.95" customHeight="1">
      <c r="A813" s="260">
        <v>21111</v>
      </c>
      <c r="B813" s="208" t="s">
        <v>677</v>
      </c>
      <c r="C813" s="207">
        <v>1000</v>
      </c>
    </row>
    <row r="814" spans="1:3" ht="21.95" customHeight="1">
      <c r="A814" s="260">
        <v>2111101</v>
      </c>
      <c r="B814" s="208" t="s">
        <v>678</v>
      </c>
      <c r="C814" s="207">
        <v>0</v>
      </c>
    </row>
    <row r="815" spans="1:3" ht="21.95" customHeight="1">
      <c r="A815" s="260">
        <v>2111102</v>
      </c>
      <c r="B815" s="208" t="s">
        <v>679</v>
      </c>
      <c r="C815" s="207">
        <v>0</v>
      </c>
    </row>
    <row r="816" spans="1:3" ht="21.95" customHeight="1">
      <c r="A816" s="260">
        <v>2111103</v>
      </c>
      <c r="B816" s="208" t="s">
        <v>680</v>
      </c>
      <c r="C816" s="207">
        <v>0</v>
      </c>
    </row>
    <row r="817" spans="1:3" ht="21.95" customHeight="1">
      <c r="A817" s="260">
        <v>2111104</v>
      </c>
      <c r="B817" s="208" t="s">
        <v>681</v>
      </c>
      <c r="C817" s="207">
        <v>0</v>
      </c>
    </row>
    <row r="818" spans="1:3" ht="21.95" customHeight="1">
      <c r="A818" s="260">
        <v>2111199</v>
      </c>
      <c r="B818" s="208" t="s">
        <v>682</v>
      </c>
      <c r="C818" s="207">
        <v>1000</v>
      </c>
    </row>
    <row r="819" spans="1:3" ht="21.95" customHeight="1">
      <c r="A819" s="260">
        <v>21112</v>
      </c>
      <c r="B819" s="208" t="s">
        <v>683</v>
      </c>
      <c r="C819" s="207">
        <v>0</v>
      </c>
    </row>
    <row r="820" spans="1:3" ht="21.95" customHeight="1">
      <c r="A820" s="260">
        <v>2111201</v>
      </c>
      <c r="B820" s="208" t="s">
        <v>683</v>
      </c>
      <c r="C820" s="207">
        <v>0</v>
      </c>
    </row>
    <row r="821" spans="1:3" ht="21.95" customHeight="1">
      <c r="A821" s="260">
        <v>21113</v>
      </c>
      <c r="B821" s="208" t="s">
        <v>684</v>
      </c>
      <c r="C821" s="207">
        <v>0</v>
      </c>
    </row>
    <row r="822" spans="1:3" ht="21.95" customHeight="1">
      <c r="A822" s="260">
        <v>2111301</v>
      </c>
      <c r="B822" s="208" t="s">
        <v>684</v>
      </c>
      <c r="C822" s="207">
        <v>0</v>
      </c>
    </row>
    <row r="823" spans="1:3" ht="21.95" customHeight="1">
      <c r="A823" s="260">
        <v>21114</v>
      </c>
      <c r="B823" s="208" t="s">
        <v>685</v>
      </c>
      <c r="C823" s="207">
        <v>0</v>
      </c>
    </row>
    <row r="824" spans="1:3" ht="21.95" customHeight="1">
      <c r="A824" s="260">
        <v>2111401</v>
      </c>
      <c r="B824" s="208" t="s">
        <v>106</v>
      </c>
      <c r="C824" s="207">
        <v>0</v>
      </c>
    </row>
    <row r="825" spans="1:3" ht="21.95" customHeight="1">
      <c r="A825" s="260">
        <v>2111402</v>
      </c>
      <c r="B825" s="208" t="s">
        <v>107</v>
      </c>
      <c r="C825" s="207">
        <v>0</v>
      </c>
    </row>
    <row r="826" spans="1:3" ht="21.95" customHeight="1">
      <c r="A826" s="260">
        <v>2111403</v>
      </c>
      <c r="B826" s="208" t="s">
        <v>108</v>
      </c>
      <c r="C826" s="207">
        <v>0</v>
      </c>
    </row>
    <row r="827" spans="1:3" ht="21.95" customHeight="1">
      <c r="A827" s="260">
        <v>2111404</v>
      </c>
      <c r="B827" s="208" t="s">
        <v>686</v>
      </c>
      <c r="C827" s="207">
        <v>0</v>
      </c>
    </row>
    <row r="828" spans="1:3" ht="21.95" customHeight="1">
      <c r="A828" s="260">
        <v>2111405</v>
      </c>
      <c r="B828" s="208" t="s">
        <v>687</v>
      </c>
      <c r="C828" s="207">
        <v>0</v>
      </c>
    </row>
    <row r="829" spans="1:3" ht="21.95" customHeight="1">
      <c r="A829" s="260">
        <v>2111406</v>
      </c>
      <c r="B829" s="208" t="s">
        <v>688</v>
      </c>
      <c r="C829" s="207">
        <v>0</v>
      </c>
    </row>
    <row r="830" spans="1:3" ht="21.95" customHeight="1">
      <c r="A830" s="260">
        <v>2111407</v>
      </c>
      <c r="B830" s="208" t="s">
        <v>689</v>
      </c>
      <c r="C830" s="207">
        <v>0</v>
      </c>
    </row>
    <row r="831" spans="1:3" ht="21.95" customHeight="1">
      <c r="A831" s="260">
        <v>2111408</v>
      </c>
      <c r="B831" s="208" t="s">
        <v>690</v>
      </c>
      <c r="C831" s="207">
        <v>0</v>
      </c>
    </row>
    <row r="832" spans="1:3" ht="21.95" customHeight="1">
      <c r="A832" s="260">
        <v>2111409</v>
      </c>
      <c r="B832" s="208" t="s">
        <v>691</v>
      </c>
      <c r="C832" s="207">
        <v>0</v>
      </c>
    </row>
    <row r="833" spans="1:3" ht="21.95" customHeight="1">
      <c r="A833" s="260">
        <v>2111410</v>
      </c>
      <c r="B833" s="208" t="s">
        <v>692</v>
      </c>
      <c r="C833" s="207">
        <v>0</v>
      </c>
    </row>
    <row r="834" spans="1:3" ht="21.95" customHeight="1">
      <c r="A834" s="260">
        <v>2111411</v>
      </c>
      <c r="B834" s="208" t="s">
        <v>148</v>
      </c>
      <c r="C834" s="207">
        <v>0</v>
      </c>
    </row>
    <row r="835" spans="1:3" ht="21.95" customHeight="1">
      <c r="A835" s="260">
        <v>2111413</v>
      </c>
      <c r="B835" s="208" t="s">
        <v>693</v>
      </c>
      <c r="C835" s="207">
        <v>0</v>
      </c>
    </row>
    <row r="836" spans="1:3" ht="21.95" customHeight="1">
      <c r="A836" s="260">
        <v>2111450</v>
      </c>
      <c r="B836" s="208" t="s">
        <v>115</v>
      </c>
      <c r="C836" s="207">
        <v>0</v>
      </c>
    </row>
    <row r="837" spans="1:3" ht="21.95" customHeight="1">
      <c r="A837" s="260">
        <v>2111499</v>
      </c>
      <c r="B837" s="208" t="s">
        <v>694</v>
      </c>
      <c r="C837" s="207">
        <v>0</v>
      </c>
    </row>
    <row r="838" spans="1:3" ht="21.95" customHeight="1">
      <c r="A838" s="260">
        <v>21199</v>
      </c>
      <c r="B838" s="208" t="s">
        <v>695</v>
      </c>
      <c r="C838" s="207">
        <v>435</v>
      </c>
    </row>
    <row r="839" spans="1:3" ht="21.95" customHeight="1">
      <c r="A839" s="260">
        <v>2119901</v>
      </c>
      <c r="B839" s="208" t="s">
        <v>695</v>
      </c>
      <c r="C839" s="207">
        <v>435</v>
      </c>
    </row>
    <row r="840" spans="1:3" ht="21.95" customHeight="1">
      <c r="A840" s="260">
        <v>212</v>
      </c>
      <c r="B840" s="208" t="s">
        <v>80</v>
      </c>
      <c r="C840" s="207">
        <v>8676</v>
      </c>
    </row>
    <row r="841" spans="1:3" ht="21.95" customHeight="1">
      <c r="A841" s="260">
        <v>21201</v>
      </c>
      <c r="B841" s="208" t="s">
        <v>696</v>
      </c>
      <c r="C841" s="207">
        <v>3317</v>
      </c>
    </row>
    <row r="842" spans="1:3" ht="21.95" customHeight="1">
      <c r="A842" s="260">
        <v>2120101</v>
      </c>
      <c r="B842" s="208" t="s">
        <v>106</v>
      </c>
      <c r="C842" s="207">
        <v>612</v>
      </c>
    </row>
    <row r="843" spans="1:3" ht="21.95" customHeight="1">
      <c r="A843" s="260">
        <v>2120102</v>
      </c>
      <c r="B843" s="208" t="s">
        <v>107</v>
      </c>
      <c r="C843" s="207">
        <v>200</v>
      </c>
    </row>
    <row r="844" spans="1:3" ht="21.95" customHeight="1">
      <c r="A844" s="260">
        <v>2120103</v>
      </c>
      <c r="B844" s="208" t="s">
        <v>108</v>
      </c>
      <c r="C844" s="207">
        <v>0</v>
      </c>
    </row>
    <row r="845" spans="1:3" ht="21.95" customHeight="1">
      <c r="A845" s="260">
        <v>2120104</v>
      </c>
      <c r="B845" s="208" t="s">
        <v>697</v>
      </c>
      <c r="C845" s="207">
        <v>1361</v>
      </c>
    </row>
    <row r="846" spans="1:3" ht="21.95" customHeight="1">
      <c r="A846" s="260">
        <v>2120105</v>
      </c>
      <c r="B846" s="208" t="s">
        <v>698</v>
      </c>
      <c r="C846" s="207">
        <v>0</v>
      </c>
    </row>
    <row r="847" spans="1:3" ht="21.95" customHeight="1">
      <c r="A847" s="260">
        <v>2120106</v>
      </c>
      <c r="B847" s="208" t="s">
        <v>699</v>
      </c>
      <c r="C847" s="207">
        <v>0</v>
      </c>
    </row>
    <row r="848" spans="1:3" ht="21.95" customHeight="1">
      <c r="A848" s="260">
        <v>2120107</v>
      </c>
      <c r="B848" s="208" t="s">
        <v>700</v>
      </c>
      <c r="C848" s="207">
        <v>0</v>
      </c>
    </row>
    <row r="849" spans="1:3" ht="21.95" customHeight="1">
      <c r="A849" s="260">
        <v>2120109</v>
      </c>
      <c r="B849" s="208" t="s">
        <v>701</v>
      </c>
      <c r="C849" s="207">
        <v>184</v>
      </c>
    </row>
    <row r="850" spans="1:3" ht="21.95" customHeight="1">
      <c r="A850" s="260">
        <v>2120110</v>
      </c>
      <c r="B850" s="208" t="s">
        <v>702</v>
      </c>
      <c r="C850" s="207">
        <v>0</v>
      </c>
    </row>
    <row r="851" spans="1:3" ht="21.95" customHeight="1">
      <c r="A851" s="260">
        <v>2120199</v>
      </c>
      <c r="B851" s="208" t="s">
        <v>703</v>
      </c>
      <c r="C851" s="207">
        <v>960</v>
      </c>
    </row>
    <row r="852" spans="1:3" ht="21.95" customHeight="1">
      <c r="A852" s="260">
        <v>21202</v>
      </c>
      <c r="B852" s="208" t="s">
        <v>704</v>
      </c>
      <c r="C852" s="207">
        <v>0</v>
      </c>
    </row>
    <row r="853" spans="1:3" ht="21.95" customHeight="1">
      <c r="A853" s="260">
        <v>2120201</v>
      </c>
      <c r="B853" s="208" t="s">
        <v>704</v>
      </c>
      <c r="C853" s="207">
        <v>0</v>
      </c>
    </row>
    <row r="854" spans="1:3" ht="21.95" customHeight="1">
      <c r="A854" s="260">
        <v>21203</v>
      </c>
      <c r="B854" s="208" t="s">
        <v>705</v>
      </c>
      <c r="C854" s="207">
        <v>2805</v>
      </c>
    </row>
    <row r="855" spans="1:3" ht="21.95" customHeight="1">
      <c r="A855" s="260">
        <v>2120303</v>
      </c>
      <c r="B855" s="208" t="s">
        <v>706</v>
      </c>
      <c r="C855" s="207">
        <v>1669</v>
      </c>
    </row>
    <row r="856" spans="1:3" ht="21.95" customHeight="1">
      <c r="A856" s="260">
        <v>2120399</v>
      </c>
      <c r="B856" s="208" t="s">
        <v>707</v>
      </c>
      <c r="C856" s="207">
        <v>1136</v>
      </c>
    </row>
    <row r="857" spans="1:3" ht="21.95" customHeight="1">
      <c r="A857" s="260">
        <v>21205</v>
      </c>
      <c r="B857" s="208" t="s">
        <v>708</v>
      </c>
      <c r="C857" s="207">
        <v>1835</v>
      </c>
    </row>
    <row r="858" spans="1:3" ht="21.95" customHeight="1">
      <c r="A858" s="260">
        <v>2120501</v>
      </c>
      <c r="B858" s="208" t="s">
        <v>708</v>
      </c>
      <c r="C858" s="207">
        <v>1835</v>
      </c>
    </row>
    <row r="859" spans="1:3" ht="21.95" customHeight="1">
      <c r="A859" s="260">
        <v>21206</v>
      </c>
      <c r="B859" s="208" t="s">
        <v>709</v>
      </c>
      <c r="C859" s="207">
        <v>163</v>
      </c>
    </row>
    <row r="860" spans="1:3" ht="21.95" customHeight="1">
      <c r="A860" s="260">
        <v>2120601</v>
      </c>
      <c r="B860" s="208" t="s">
        <v>709</v>
      </c>
      <c r="C860" s="207">
        <v>163</v>
      </c>
    </row>
    <row r="861" spans="1:3" ht="21.95" customHeight="1">
      <c r="A861" s="260">
        <v>21299</v>
      </c>
      <c r="B861" s="208" t="s">
        <v>710</v>
      </c>
      <c r="C861" s="207">
        <v>556</v>
      </c>
    </row>
    <row r="862" spans="1:3" ht="21.95" customHeight="1">
      <c r="A862" s="260">
        <v>2129901</v>
      </c>
      <c r="B862" s="208" t="s">
        <v>710</v>
      </c>
      <c r="C862" s="207">
        <v>556</v>
      </c>
    </row>
    <row r="863" spans="1:3" ht="21.95" customHeight="1">
      <c r="A863" s="260">
        <v>213</v>
      </c>
      <c r="B863" s="208" t="s">
        <v>81</v>
      </c>
      <c r="C863" s="207">
        <v>58703</v>
      </c>
    </row>
    <row r="864" spans="1:3" ht="21.95" customHeight="1">
      <c r="A864" s="260">
        <v>21301</v>
      </c>
      <c r="B864" s="208" t="s">
        <v>711</v>
      </c>
      <c r="C864" s="207">
        <v>8000</v>
      </c>
    </row>
    <row r="865" spans="1:3" ht="21.95" customHeight="1">
      <c r="A865" s="260">
        <v>2130101</v>
      </c>
      <c r="B865" s="208" t="s">
        <v>106</v>
      </c>
      <c r="C865" s="207">
        <v>2656</v>
      </c>
    </row>
    <row r="866" spans="1:3" ht="21.95" customHeight="1">
      <c r="A866" s="260">
        <v>2130102</v>
      </c>
      <c r="B866" s="208" t="s">
        <v>107</v>
      </c>
      <c r="C866" s="207">
        <v>155</v>
      </c>
    </row>
    <row r="867" spans="1:3" ht="21.95" customHeight="1">
      <c r="A867" s="260">
        <v>2130103</v>
      </c>
      <c r="B867" s="208" t="s">
        <v>108</v>
      </c>
      <c r="C867" s="207">
        <v>0</v>
      </c>
    </row>
    <row r="868" spans="1:3" ht="21.95" customHeight="1">
      <c r="A868" s="260">
        <v>2130104</v>
      </c>
      <c r="B868" s="208" t="s">
        <v>115</v>
      </c>
      <c r="C868" s="207">
        <v>0</v>
      </c>
    </row>
    <row r="869" spans="1:3" ht="21.95" customHeight="1">
      <c r="A869" s="260">
        <v>2130105</v>
      </c>
      <c r="B869" s="208" t="s">
        <v>712</v>
      </c>
      <c r="C869" s="207">
        <v>0</v>
      </c>
    </row>
    <row r="870" spans="1:3" ht="21.95" customHeight="1">
      <c r="A870" s="260">
        <v>2130106</v>
      </c>
      <c r="B870" s="208" t="s">
        <v>713</v>
      </c>
      <c r="C870" s="207">
        <v>368</v>
      </c>
    </row>
    <row r="871" spans="1:3" ht="21.95" customHeight="1">
      <c r="A871" s="260">
        <v>2130108</v>
      </c>
      <c r="B871" s="208" t="s">
        <v>714</v>
      </c>
      <c r="C871" s="207">
        <v>581</v>
      </c>
    </row>
    <row r="872" spans="1:3" ht="21.95" customHeight="1">
      <c r="A872" s="260">
        <v>2130109</v>
      </c>
      <c r="B872" s="208" t="s">
        <v>715</v>
      </c>
      <c r="C872" s="207">
        <v>0</v>
      </c>
    </row>
    <row r="873" spans="1:3" ht="21.95" customHeight="1">
      <c r="A873" s="260">
        <v>2130110</v>
      </c>
      <c r="B873" s="208" t="s">
        <v>716</v>
      </c>
      <c r="C873" s="207">
        <v>0</v>
      </c>
    </row>
    <row r="874" spans="1:3" ht="21.95" customHeight="1">
      <c r="A874" s="260">
        <v>2130111</v>
      </c>
      <c r="B874" s="208" t="s">
        <v>717</v>
      </c>
      <c r="C874" s="207">
        <v>0</v>
      </c>
    </row>
    <row r="875" spans="1:3" ht="21.95" customHeight="1">
      <c r="A875" s="260">
        <v>2130112</v>
      </c>
      <c r="B875" s="208" t="s">
        <v>718</v>
      </c>
      <c r="C875" s="207">
        <v>100</v>
      </c>
    </row>
    <row r="876" spans="1:3" ht="21.95" customHeight="1">
      <c r="A876" s="260">
        <v>2130114</v>
      </c>
      <c r="B876" s="208" t="s">
        <v>719</v>
      </c>
      <c r="C876" s="207">
        <v>0</v>
      </c>
    </row>
    <row r="877" spans="1:3" ht="21.95" customHeight="1">
      <c r="A877" s="260">
        <v>2130119</v>
      </c>
      <c r="B877" s="208" t="s">
        <v>720</v>
      </c>
      <c r="C877" s="207">
        <v>0</v>
      </c>
    </row>
    <row r="878" spans="1:3" ht="21.95" customHeight="1">
      <c r="A878" s="260">
        <v>2130120</v>
      </c>
      <c r="B878" s="208" t="s">
        <v>721</v>
      </c>
      <c r="C878" s="207">
        <v>0</v>
      </c>
    </row>
    <row r="879" spans="1:3" ht="21.95" customHeight="1">
      <c r="A879" s="260">
        <v>2130121</v>
      </c>
      <c r="B879" s="208" t="s">
        <v>722</v>
      </c>
      <c r="C879" s="207">
        <v>0</v>
      </c>
    </row>
    <row r="880" spans="1:3" ht="21.95" customHeight="1">
      <c r="A880" s="260">
        <v>2130122</v>
      </c>
      <c r="B880" s="208" t="s">
        <v>723</v>
      </c>
      <c r="C880" s="207">
        <v>1180</v>
      </c>
    </row>
    <row r="881" spans="1:3" ht="21.95" customHeight="1">
      <c r="A881" s="260">
        <v>2130124</v>
      </c>
      <c r="B881" s="208" t="s">
        <v>724</v>
      </c>
      <c r="C881" s="207">
        <v>0</v>
      </c>
    </row>
    <row r="882" spans="1:3" ht="21.95" customHeight="1">
      <c r="A882" s="260">
        <v>2130125</v>
      </c>
      <c r="B882" s="208" t="s">
        <v>725</v>
      </c>
      <c r="C882" s="207">
        <v>0</v>
      </c>
    </row>
    <row r="883" spans="1:3" ht="21.95" customHeight="1">
      <c r="A883" s="260">
        <v>2130126</v>
      </c>
      <c r="B883" s="208" t="s">
        <v>726</v>
      </c>
      <c r="C883" s="207">
        <v>0</v>
      </c>
    </row>
    <row r="884" spans="1:3" ht="21.95" customHeight="1">
      <c r="A884" s="260">
        <v>2130135</v>
      </c>
      <c r="B884" s="208" t="s">
        <v>727</v>
      </c>
      <c r="C884" s="207">
        <v>0</v>
      </c>
    </row>
    <row r="885" spans="1:3" ht="21.95" customHeight="1">
      <c r="A885" s="260">
        <v>2130142</v>
      </c>
      <c r="B885" s="208" t="s">
        <v>728</v>
      </c>
      <c r="C885" s="207">
        <v>0</v>
      </c>
    </row>
    <row r="886" spans="1:3" ht="21.95" customHeight="1">
      <c r="A886" s="260">
        <v>2130148</v>
      </c>
      <c r="B886" s="208" t="s">
        <v>729</v>
      </c>
      <c r="C886" s="207">
        <v>0</v>
      </c>
    </row>
    <row r="887" spans="1:3" ht="21.95" customHeight="1">
      <c r="A887" s="260">
        <v>2130152</v>
      </c>
      <c r="B887" s="208" t="s">
        <v>730</v>
      </c>
      <c r="C887" s="207">
        <v>0</v>
      </c>
    </row>
    <row r="888" spans="1:3" ht="21.95" customHeight="1">
      <c r="A888" s="260">
        <v>2130153</v>
      </c>
      <c r="B888" s="208" t="s">
        <v>731</v>
      </c>
      <c r="C888" s="207">
        <v>2880</v>
      </c>
    </row>
    <row r="889" spans="1:3" ht="21.95" customHeight="1">
      <c r="A889" s="260">
        <v>2130199</v>
      </c>
      <c r="B889" s="208" t="s">
        <v>732</v>
      </c>
      <c r="C889" s="207">
        <v>80</v>
      </c>
    </row>
    <row r="890" spans="1:3" ht="21.95" customHeight="1">
      <c r="A890" s="260">
        <v>21302</v>
      </c>
      <c r="B890" s="208" t="s">
        <v>733</v>
      </c>
      <c r="C890" s="207">
        <v>2369</v>
      </c>
    </row>
    <row r="891" spans="1:3" ht="21.95" customHeight="1">
      <c r="A891" s="260">
        <v>2130201</v>
      </c>
      <c r="B891" s="208" t="s">
        <v>106</v>
      </c>
      <c r="C891" s="207">
        <v>0</v>
      </c>
    </row>
    <row r="892" spans="1:3" ht="21.95" customHeight="1">
      <c r="A892" s="260">
        <v>2130202</v>
      </c>
      <c r="B892" s="208" t="s">
        <v>107</v>
      </c>
      <c r="C892" s="207">
        <v>0</v>
      </c>
    </row>
    <row r="893" spans="1:3" ht="21.95" customHeight="1">
      <c r="A893" s="260">
        <v>2130203</v>
      </c>
      <c r="B893" s="208" t="s">
        <v>108</v>
      </c>
      <c r="C893" s="207">
        <v>0</v>
      </c>
    </row>
    <row r="894" spans="1:3" ht="21.95" customHeight="1">
      <c r="A894" s="260">
        <v>2130204</v>
      </c>
      <c r="B894" s="208" t="s">
        <v>734</v>
      </c>
      <c r="C894" s="207">
        <v>0</v>
      </c>
    </row>
    <row r="895" spans="1:3" ht="21.95" customHeight="1">
      <c r="A895" s="260">
        <v>2130205</v>
      </c>
      <c r="B895" s="208" t="s">
        <v>735</v>
      </c>
      <c r="C895" s="207">
        <v>105</v>
      </c>
    </row>
    <row r="896" spans="1:3" ht="21.95" customHeight="1">
      <c r="A896" s="260">
        <v>2130206</v>
      </c>
      <c r="B896" s="208" t="s">
        <v>736</v>
      </c>
      <c r="C896" s="207">
        <v>0</v>
      </c>
    </row>
    <row r="897" spans="1:3" ht="21.95" customHeight="1">
      <c r="A897" s="260">
        <v>2130207</v>
      </c>
      <c r="B897" s="208" t="s">
        <v>737</v>
      </c>
      <c r="C897" s="207">
        <v>671</v>
      </c>
    </row>
    <row r="898" spans="1:3" ht="21.95" customHeight="1">
      <c r="A898" s="260">
        <v>2130209</v>
      </c>
      <c r="B898" s="208" t="s">
        <v>738</v>
      </c>
      <c r="C898" s="207">
        <v>1123</v>
      </c>
    </row>
    <row r="899" spans="1:3" ht="21.95" customHeight="1">
      <c r="A899" s="260">
        <v>2130210</v>
      </c>
      <c r="B899" s="208" t="s">
        <v>739</v>
      </c>
      <c r="C899" s="207">
        <v>0</v>
      </c>
    </row>
    <row r="900" spans="1:3" ht="21.95" customHeight="1">
      <c r="A900" s="260">
        <v>2130211</v>
      </c>
      <c r="B900" s="208" t="s">
        <v>740</v>
      </c>
      <c r="C900" s="207">
        <v>0</v>
      </c>
    </row>
    <row r="901" spans="1:3" ht="21.95" customHeight="1">
      <c r="A901" s="260">
        <v>2130212</v>
      </c>
      <c r="B901" s="208" t="s">
        <v>741</v>
      </c>
      <c r="C901" s="207">
        <v>0</v>
      </c>
    </row>
    <row r="902" spans="1:3" ht="21.95" customHeight="1">
      <c r="A902" s="260">
        <v>2130213</v>
      </c>
      <c r="B902" s="208" t="s">
        <v>742</v>
      </c>
      <c r="C902" s="207">
        <v>150</v>
      </c>
    </row>
    <row r="903" spans="1:3" ht="21.95" customHeight="1">
      <c r="A903" s="260">
        <v>2130217</v>
      </c>
      <c r="B903" s="208" t="s">
        <v>743</v>
      </c>
      <c r="C903" s="207">
        <v>0</v>
      </c>
    </row>
    <row r="904" spans="1:3" ht="21.95" customHeight="1">
      <c r="A904" s="260">
        <v>2130220</v>
      </c>
      <c r="B904" s="208" t="s">
        <v>256</v>
      </c>
      <c r="C904" s="207">
        <v>0</v>
      </c>
    </row>
    <row r="905" spans="1:3" ht="21.95" customHeight="1">
      <c r="A905" s="260">
        <v>2130221</v>
      </c>
      <c r="B905" s="208" t="s">
        <v>744</v>
      </c>
      <c r="C905" s="207">
        <v>0</v>
      </c>
    </row>
    <row r="906" spans="1:3" ht="21.95" customHeight="1">
      <c r="A906" s="260">
        <v>2130223</v>
      </c>
      <c r="B906" s="208" t="s">
        <v>745</v>
      </c>
      <c r="C906" s="207">
        <v>0</v>
      </c>
    </row>
    <row r="907" spans="1:3" ht="21.95" customHeight="1">
      <c r="A907" s="260">
        <v>2130226</v>
      </c>
      <c r="B907" s="208" t="s">
        <v>746</v>
      </c>
      <c r="C907" s="207">
        <v>0</v>
      </c>
    </row>
    <row r="908" spans="1:3" ht="21.95" customHeight="1">
      <c r="A908" s="260">
        <v>2130227</v>
      </c>
      <c r="B908" s="208" t="s">
        <v>747</v>
      </c>
      <c r="C908" s="207">
        <v>0</v>
      </c>
    </row>
    <row r="909" spans="1:3" ht="21.95" customHeight="1">
      <c r="A909" s="260">
        <v>2130232</v>
      </c>
      <c r="B909" s="208" t="s">
        <v>748</v>
      </c>
      <c r="C909" s="207">
        <v>0</v>
      </c>
    </row>
    <row r="910" spans="1:3" ht="21.95" customHeight="1">
      <c r="A910" s="260">
        <v>2130234</v>
      </c>
      <c r="B910" s="208" t="s">
        <v>749</v>
      </c>
      <c r="C910" s="207">
        <v>0</v>
      </c>
    </row>
    <row r="911" spans="1:3" ht="21.95" customHeight="1">
      <c r="A911" s="260">
        <v>2130235</v>
      </c>
      <c r="B911" s="208" t="s">
        <v>750</v>
      </c>
      <c r="C911" s="207">
        <v>0</v>
      </c>
    </row>
    <row r="912" spans="1:3" ht="21.95" customHeight="1">
      <c r="A912" s="260">
        <v>2130236</v>
      </c>
      <c r="B912" s="208" t="s">
        <v>751</v>
      </c>
      <c r="C912" s="207">
        <v>0</v>
      </c>
    </row>
    <row r="913" spans="1:3" ht="21.95" customHeight="1">
      <c r="A913" s="260">
        <v>2130237</v>
      </c>
      <c r="B913" s="208" t="s">
        <v>752</v>
      </c>
      <c r="C913" s="207">
        <v>0</v>
      </c>
    </row>
    <row r="914" spans="1:3" ht="21.95" customHeight="1">
      <c r="A914" s="260">
        <v>2130299</v>
      </c>
      <c r="B914" s="208" t="s">
        <v>753</v>
      </c>
      <c r="C914" s="207">
        <v>320</v>
      </c>
    </row>
    <row r="915" spans="1:3" ht="21.95" customHeight="1">
      <c r="A915" s="260">
        <v>21303</v>
      </c>
      <c r="B915" s="208" t="s">
        <v>754</v>
      </c>
      <c r="C915" s="207">
        <v>11353</v>
      </c>
    </row>
    <row r="916" spans="1:3" ht="21.95" customHeight="1">
      <c r="A916" s="260">
        <v>2130301</v>
      </c>
      <c r="B916" s="208" t="s">
        <v>106</v>
      </c>
      <c r="C916" s="207">
        <v>1091</v>
      </c>
    </row>
    <row r="917" spans="1:3" ht="21.95" customHeight="1">
      <c r="A917" s="260">
        <v>2130302</v>
      </c>
      <c r="B917" s="208" t="s">
        <v>107</v>
      </c>
      <c r="C917" s="207">
        <v>230</v>
      </c>
    </row>
    <row r="918" spans="1:3" ht="21.95" customHeight="1">
      <c r="A918" s="260">
        <v>2130303</v>
      </c>
      <c r="B918" s="208" t="s">
        <v>108</v>
      </c>
      <c r="C918" s="207">
        <v>0</v>
      </c>
    </row>
    <row r="919" spans="1:3" ht="21.95" customHeight="1">
      <c r="A919" s="260">
        <v>2130304</v>
      </c>
      <c r="B919" s="208" t="s">
        <v>755</v>
      </c>
      <c r="C919" s="207">
        <v>0</v>
      </c>
    </row>
    <row r="920" spans="1:3" ht="21.95" customHeight="1">
      <c r="A920" s="260">
        <v>2130305</v>
      </c>
      <c r="B920" s="208" t="s">
        <v>756</v>
      </c>
      <c r="C920" s="207">
        <v>5853</v>
      </c>
    </row>
    <row r="921" spans="1:3" ht="21.95" customHeight="1">
      <c r="A921" s="260">
        <v>2130306</v>
      </c>
      <c r="B921" s="208" t="s">
        <v>757</v>
      </c>
      <c r="C921" s="207">
        <v>246</v>
      </c>
    </row>
    <row r="922" spans="1:3" ht="21.95" customHeight="1">
      <c r="A922" s="260">
        <v>2130307</v>
      </c>
      <c r="B922" s="208" t="s">
        <v>758</v>
      </c>
      <c r="C922" s="207">
        <v>0</v>
      </c>
    </row>
    <row r="923" spans="1:3" ht="21.95" customHeight="1">
      <c r="A923" s="260">
        <v>2130308</v>
      </c>
      <c r="B923" s="208" t="s">
        <v>759</v>
      </c>
      <c r="C923" s="207">
        <v>0</v>
      </c>
    </row>
    <row r="924" spans="1:3" ht="21.95" customHeight="1">
      <c r="A924" s="260">
        <v>2130309</v>
      </c>
      <c r="B924" s="208" t="s">
        <v>760</v>
      </c>
      <c r="C924" s="207">
        <v>0</v>
      </c>
    </row>
    <row r="925" spans="1:3" ht="21.95" customHeight="1">
      <c r="A925" s="260">
        <v>2130310</v>
      </c>
      <c r="B925" s="208" t="s">
        <v>761</v>
      </c>
      <c r="C925" s="207">
        <v>0</v>
      </c>
    </row>
    <row r="926" spans="1:3" ht="21.95" customHeight="1">
      <c r="A926" s="260">
        <v>2130311</v>
      </c>
      <c r="B926" s="208" t="s">
        <v>762</v>
      </c>
      <c r="C926" s="207">
        <v>0</v>
      </c>
    </row>
    <row r="927" spans="1:3" ht="21.95" customHeight="1">
      <c r="A927" s="260">
        <v>2130312</v>
      </c>
      <c r="B927" s="208" t="s">
        <v>763</v>
      </c>
      <c r="C927" s="207">
        <v>0</v>
      </c>
    </row>
    <row r="928" spans="1:3" ht="21.95" customHeight="1">
      <c r="A928" s="260">
        <v>2130313</v>
      </c>
      <c r="B928" s="208" t="s">
        <v>764</v>
      </c>
      <c r="C928" s="207">
        <v>305</v>
      </c>
    </row>
    <row r="929" spans="1:3" ht="21.95" customHeight="1">
      <c r="A929" s="260">
        <v>2130314</v>
      </c>
      <c r="B929" s="208" t="s">
        <v>765</v>
      </c>
      <c r="C929" s="207">
        <v>0</v>
      </c>
    </row>
    <row r="930" spans="1:3" ht="21.95" customHeight="1">
      <c r="A930" s="260">
        <v>2130315</v>
      </c>
      <c r="B930" s="208" t="s">
        <v>766</v>
      </c>
      <c r="C930" s="207">
        <v>0</v>
      </c>
    </row>
    <row r="931" spans="1:3" ht="21.95" customHeight="1">
      <c r="A931" s="260">
        <v>2130316</v>
      </c>
      <c r="B931" s="208" t="s">
        <v>767</v>
      </c>
      <c r="C931" s="207">
        <v>754</v>
      </c>
    </row>
    <row r="932" spans="1:3" ht="21.95" customHeight="1">
      <c r="A932" s="260">
        <v>2130317</v>
      </c>
      <c r="B932" s="208" t="s">
        <v>768</v>
      </c>
      <c r="C932" s="207">
        <v>0</v>
      </c>
    </row>
    <row r="933" spans="1:3" ht="21.95" customHeight="1">
      <c r="A933" s="260">
        <v>2130318</v>
      </c>
      <c r="B933" s="208" t="s">
        <v>769</v>
      </c>
      <c r="C933" s="207">
        <v>0</v>
      </c>
    </row>
    <row r="934" spans="1:3" ht="21.95" customHeight="1">
      <c r="A934" s="260">
        <v>2130319</v>
      </c>
      <c r="B934" s="208" t="s">
        <v>770</v>
      </c>
      <c r="C934" s="207">
        <v>0</v>
      </c>
    </row>
    <row r="935" spans="1:3" ht="21.95" customHeight="1">
      <c r="A935" s="260">
        <v>2130321</v>
      </c>
      <c r="B935" s="208" t="s">
        <v>771</v>
      </c>
      <c r="C935" s="207">
        <v>1504</v>
      </c>
    </row>
    <row r="936" spans="1:3" ht="21.95" customHeight="1">
      <c r="A936" s="260">
        <v>2130322</v>
      </c>
      <c r="B936" s="208" t="s">
        <v>772</v>
      </c>
      <c r="C936" s="207">
        <v>0</v>
      </c>
    </row>
    <row r="937" spans="1:3" ht="21.95" customHeight="1">
      <c r="A937" s="260">
        <v>2130333</v>
      </c>
      <c r="B937" s="208" t="s">
        <v>745</v>
      </c>
      <c r="C937" s="207">
        <v>0</v>
      </c>
    </row>
    <row r="938" spans="1:3" ht="21.95" customHeight="1">
      <c r="A938" s="260">
        <v>2130334</v>
      </c>
      <c r="B938" s="208" t="s">
        <v>773</v>
      </c>
      <c r="C938" s="207">
        <v>0</v>
      </c>
    </row>
    <row r="939" spans="1:3" ht="21.95" customHeight="1">
      <c r="A939" s="260">
        <v>2130335</v>
      </c>
      <c r="B939" s="208" t="s">
        <v>774</v>
      </c>
      <c r="C939" s="207">
        <v>67</v>
      </c>
    </row>
    <row r="940" spans="1:3" ht="21.95" customHeight="1">
      <c r="A940" s="260">
        <v>2130336</v>
      </c>
      <c r="B940" s="208" t="s">
        <v>775</v>
      </c>
      <c r="C940" s="207">
        <v>0</v>
      </c>
    </row>
    <row r="941" spans="1:3" ht="21.95" customHeight="1">
      <c r="A941" s="260">
        <v>2130337</v>
      </c>
      <c r="B941" s="208" t="s">
        <v>776</v>
      </c>
      <c r="C941" s="207">
        <v>0</v>
      </c>
    </row>
    <row r="942" spans="1:3" ht="21.95" customHeight="1">
      <c r="A942" s="260">
        <v>2130399</v>
      </c>
      <c r="B942" s="208" t="s">
        <v>777</v>
      </c>
      <c r="C942" s="207">
        <v>1303</v>
      </c>
    </row>
    <row r="943" spans="1:3" ht="21.95" customHeight="1">
      <c r="A943" s="260">
        <v>21305</v>
      </c>
      <c r="B943" s="208" t="s">
        <v>778</v>
      </c>
      <c r="C943" s="207">
        <v>30154</v>
      </c>
    </row>
    <row r="944" spans="1:3" ht="21.95" customHeight="1">
      <c r="A944" s="260">
        <v>2130501</v>
      </c>
      <c r="B944" s="208" t="s">
        <v>106</v>
      </c>
      <c r="C944" s="207">
        <v>515</v>
      </c>
    </row>
    <row r="945" spans="1:3" ht="21.95" customHeight="1">
      <c r="A945" s="260">
        <v>2130502</v>
      </c>
      <c r="B945" s="208" t="s">
        <v>107</v>
      </c>
      <c r="C945" s="207">
        <v>20</v>
      </c>
    </row>
    <row r="946" spans="1:3" ht="21.95" customHeight="1">
      <c r="A946" s="260">
        <v>2130503</v>
      </c>
      <c r="B946" s="208" t="s">
        <v>108</v>
      </c>
      <c r="C946" s="207">
        <v>5</v>
      </c>
    </row>
    <row r="947" spans="1:3" ht="21.95" customHeight="1">
      <c r="A947" s="260">
        <v>2130504</v>
      </c>
      <c r="B947" s="208" t="s">
        <v>779</v>
      </c>
      <c r="C947" s="207">
        <v>0</v>
      </c>
    </row>
    <row r="948" spans="1:3" ht="21.95" customHeight="1">
      <c r="A948" s="260">
        <v>2130505</v>
      </c>
      <c r="B948" s="208" t="s">
        <v>780</v>
      </c>
      <c r="C948" s="207">
        <v>0</v>
      </c>
    </row>
    <row r="949" spans="1:3" ht="21.95" customHeight="1">
      <c r="A949" s="260">
        <v>2130506</v>
      </c>
      <c r="B949" s="208" t="s">
        <v>781</v>
      </c>
      <c r="C949" s="207">
        <v>0</v>
      </c>
    </row>
    <row r="950" spans="1:3" ht="21.95" customHeight="1">
      <c r="A950" s="260">
        <v>2130507</v>
      </c>
      <c r="B950" s="208" t="s">
        <v>782</v>
      </c>
      <c r="C950" s="207">
        <v>0</v>
      </c>
    </row>
    <row r="951" spans="1:3" ht="21.95" customHeight="1">
      <c r="A951" s="260">
        <v>2130508</v>
      </c>
      <c r="B951" s="208" t="s">
        <v>783</v>
      </c>
      <c r="C951" s="207">
        <v>0</v>
      </c>
    </row>
    <row r="952" spans="1:3" ht="21.95" customHeight="1">
      <c r="A952" s="260">
        <v>2130550</v>
      </c>
      <c r="B952" s="208" t="s">
        <v>784</v>
      </c>
      <c r="C952" s="207">
        <v>0</v>
      </c>
    </row>
    <row r="953" spans="1:3" ht="21.95" customHeight="1">
      <c r="A953" s="260">
        <v>2130599</v>
      </c>
      <c r="B953" s="208" t="s">
        <v>785</v>
      </c>
      <c r="C953" s="207">
        <v>29614</v>
      </c>
    </row>
    <row r="954" spans="1:3" ht="21.95" customHeight="1">
      <c r="A954" s="260">
        <v>21307</v>
      </c>
      <c r="B954" s="208" t="s">
        <v>786</v>
      </c>
      <c r="C954" s="207">
        <v>6018</v>
      </c>
    </row>
    <row r="955" spans="1:3" ht="21.95" customHeight="1">
      <c r="A955" s="260">
        <v>2130701</v>
      </c>
      <c r="B955" s="208" t="s">
        <v>787</v>
      </c>
      <c r="C955" s="207">
        <v>614</v>
      </c>
    </row>
    <row r="956" spans="1:3" ht="21.95" customHeight="1">
      <c r="A956" s="260">
        <v>2130704</v>
      </c>
      <c r="B956" s="208" t="s">
        <v>788</v>
      </c>
      <c r="C956" s="207">
        <v>0</v>
      </c>
    </row>
    <row r="957" spans="1:3" ht="21.95" customHeight="1">
      <c r="A957" s="260">
        <v>2130705</v>
      </c>
      <c r="B957" s="208" t="s">
        <v>789</v>
      </c>
      <c r="C957" s="207">
        <v>4856</v>
      </c>
    </row>
    <row r="958" spans="1:3" ht="21.95" customHeight="1">
      <c r="A958" s="260">
        <v>2130706</v>
      </c>
      <c r="B958" s="208" t="s">
        <v>790</v>
      </c>
      <c r="C958" s="207">
        <v>300</v>
      </c>
    </row>
    <row r="959" spans="1:3" ht="21.95" customHeight="1">
      <c r="A959" s="260">
        <v>2130707</v>
      </c>
      <c r="B959" s="208" t="s">
        <v>791</v>
      </c>
      <c r="C959" s="207">
        <v>248</v>
      </c>
    </row>
    <row r="960" spans="1:3" ht="21.95" customHeight="1">
      <c r="A960" s="260">
        <v>2130799</v>
      </c>
      <c r="B960" s="208" t="s">
        <v>792</v>
      </c>
      <c r="C960" s="207">
        <v>0</v>
      </c>
    </row>
    <row r="961" spans="1:3" ht="21.95" customHeight="1">
      <c r="A961" s="260">
        <v>21308</v>
      </c>
      <c r="B961" s="208" t="s">
        <v>793</v>
      </c>
      <c r="C961" s="207">
        <v>575</v>
      </c>
    </row>
    <row r="962" spans="1:3" ht="21.95" customHeight="1">
      <c r="A962" s="260">
        <v>2130801</v>
      </c>
      <c r="B962" s="208" t="s">
        <v>794</v>
      </c>
      <c r="C962" s="207">
        <v>0</v>
      </c>
    </row>
    <row r="963" spans="1:3" ht="21.95" customHeight="1">
      <c r="A963" s="260">
        <v>2130802</v>
      </c>
      <c r="B963" s="208" t="s">
        <v>795</v>
      </c>
      <c r="C963" s="207">
        <v>0</v>
      </c>
    </row>
    <row r="964" spans="1:3" ht="21.95" customHeight="1">
      <c r="A964" s="260">
        <v>2130803</v>
      </c>
      <c r="B964" s="208" t="s">
        <v>796</v>
      </c>
      <c r="C964" s="207">
        <v>0</v>
      </c>
    </row>
    <row r="965" spans="1:3" ht="21.95" customHeight="1">
      <c r="A965" s="260">
        <v>2130804</v>
      </c>
      <c r="B965" s="208" t="s">
        <v>797</v>
      </c>
      <c r="C965" s="207">
        <v>575</v>
      </c>
    </row>
    <row r="966" spans="1:3" ht="21.95" customHeight="1">
      <c r="A966" s="260">
        <v>2130805</v>
      </c>
      <c r="B966" s="208" t="s">
        <v>798</v>
      </c>
      <c r="C966" s="207">
        <v>0</v>
      </c>
    </row>
    <row r="967" spans="1:3" ht="21.95" customHeight="1">
      <c r="A967" s="260">
        <v>2130899</v>
      </c>
      <c r="B967" s="208" t="s">
        <v>799</v>
      </c>
      <c r="C967" s="207">
        <v>0</v>
      </c>
    </row>
    <row r="968" spans="1:3" ht="21.95" customHeight="1">
      <c r="A968" s="260">
        <v>21309</v>
      </c>
      <c r="B968" s="208" t="s">
        <v>800</v>
      </c>
      <c r="C968" s="207">
        <v>0</v>
      </c>
    </row>
    <row r="969" spans="1:3" ht="21.95" customHeight="1">
      <c r="A969" s="260">
        <v>2130901</v>
      </c>
      <c r="B969" s="208" t="s">
        <v>801</v>
      </c>
      <c r="C969" s="207">
        <v>0</v>
      </c>
    </row>
    <row r="970" spans="1:3" ht="21.95" customHeight="1">
      <c r="A970" s="260">
        <v>2130999</v>
      </c>
      <c r="B970" s="208" t="s">
        <v>802</v>
      </c>
      <c r="C970" s="207">
        <v>0</v>
      </c>
    </row>
    <row r="971" spans="1:3" ht="21.95" customHeight="1">
      <c r="A971" s="260">
        <v>21399</v>
      </c>
      <c r="B971" s="208" t="s">
        <v>803</v>
      </c>
      <c r="C971" s="207">
        <v>234</v>
      </c>
    </row>
    <row r="972" spans="1:3" ht="21.95" customHeight="1">
      <c r="A972" s="260">
        <v>2139901</v>
      </c>
      <c r="B972" s="208" t="s">
        <v>804</v>
      </c>
      <c r="C972" s="207">
        <v>0</v>
      </c>
    </row>
    <row r="973" spans="1:3" ht="21.95" customHeight="1">
      <c r="A973" s="260">
        <v>2139999</v>
      </c>
      <c r="B973" s="208" t="s">
        <v>803</v>
      </c>
      <c r="C973" s="207">
        <v>234</v>
      </c>
    </row>
    <row r="974" spans="1:3" ht="21.95" customHeight="1">
      <c r="A974" s="260">
        <v>214</v>
      </c>
      <c r="B974" s="208" t="s">
        <v>82</v>
      </c>
      <c r="C974" s="207">
        <v>8713</v>
      </c>
    </row>
    <row r="975" spans="1:3" ht="21.95" customHeight="1">
      <c r="A975" s="260">
        <v>21401</v>
      </c>
      <c r="B975" s="208" t="s">
        <v>805</v>
      </c>
      <c r="C975" s="207">
        <v>8646</v>
      </c>
    </row>
    <row r="976" spans="1:3" ht="21.95" customHeight="1">
      <c r="A976" s="260">
        <v>2140101</v>
      </c>
      <c r="B976" s="208" t="s">
        <v>106</v>
      </c>
      <c r="C976" s="207">
        <v>1034</v>
      </c>
    </row>
    <row r="977" spans="1:3" ht="21.95" customHeight="1">
      <c r="A977" s="260">
        <v>2140102</v>
      </c>
      <c r="B977" s="208" t="s">
        <v>107</v>
      </c>
      <c r="C977" s="207">
        <v>325</v>
      </c>
    </row>
    <row r="978" spans="1:3" ht="21.95" customHeight="1">
      <c r="A978" s="260">
        <v>2140103</v>
      </c>
      <c r="B978" s="208" t="s">
        <v>108</v>
      </c>
      <c r="C978" s="207">
        <v>0</v>
      </c>
    </row>
    <row r="979" spans="1:3" ht="21.95" customHeight="1">
      <c r="A979" s="260">
        <v>2140104</v>
      </c>
      <c r="B979" s="208" t="s">
        <v>806</v>
      </c>
      <c r="C979" s="207">
        <v>4155</v>
      </c>
    </row>
    <row r="980" spans="1:3" ht="21.95" customHeight="1">
      <c r="A980" s="260">
        <v>2140106</v>
      </c>
      <c r="B980" s="208" t="s">
        <v>807</v>
      </c>
      <c r="C980" s="207">
        <v>946</v>
      </c>
    </row>
    <row r="981" spans="1:3" ht="21.95" customHeight="1">
      <c r="A981" s="260">
        <v>2140109</v>
      </c>
      <c r="B981" s="208" t="s">
        <v>808</v>
      </c>
      <c r="C981" s="207">
        <v>0</v>
      </c>
    </row>
    <row r="982" spans="1:3" ht="21.95" customHeight="1">
      <c r="A982" s="260">
        <v>2140110</v>
      </c>
      <c r="B982" s="208" t="s">
        <v>809</v>
      </c>
      <c r="C982" s="207">
        <v>0</v>
      </c>
    </row>
    <row r="983" spans="1:3" ht="21.95" customHeight="1">
      <c r="A983" s="260">
        <v>2140111</v>
      </c>
      <c r="B983" s="208" t="s">
        <v>810</v>
      </c>
      <c r="C983" s="207">
        <v>0</v>
      </c>
    </row>
    <row r="984" spans="1:3" ht="21.95" customHeight="1">
      <c r="A984" s="260">
        <v>2140112</v>
      </c>
      <c r="B984" s="208" t="s">
        <v>811</v>
      </c>
      <c r="C984" s="207">
        <v>5</v>
      </c>
    </row>
    <row r="985" spans="1:3" ht="21.95" customHeight="1">
      <c r="A985" s="260">
        <v>2140114</v>
      </c>
      <c r="B985" s="208" t="s">
        <v>812</v>
      </c>
      <c r="C985" s="207">
        <v>0</v>
      </c>
    </row>
    <row r="986" spans="1:3" ht="21.95" customHeight="1">
      <c r="A986" s="260">
        <v>2140122</v>
      </c>
      <c r="B986" s="208" t="s">
        <v>813</v>
      </c>
      <c r="C986" s="207">
        <v>0</v>
      </c>
    </row>
    <row r="987" spans="1:3" ht="21.95" customHeight="1">
      <c r="A987" s="260">
        <v>2140123</v>
      </c>
      <c r="B987" s="208" t="s">
        <v>814</v>
      </c>
      <c r="C987" s="207">
        <v>0</v>
      </c>
    </row>
    <row r="988" spans="1:3" ht="21.95" customHeight="1">
      <c r="A988" s="260">
        <v>2140127</v>
      </c>
      <c r="B988" s="208" t="s">
        <v>815</v>
      </c>
      <c r="C988" s="207">
        <v>0</v>
      </c>
    </row>
    <row r="989" spans="1:3" ht="21.95" customHeight="1">
      <c r="A989" s="260">
        <v>2140128</v>
      </c>
      <c r="B989" s="208" t="s">
        <v>816</v>
      </c>
      <c r="C989" s="207">
        <v>0</v>
      </c>
    </row>
    <row r="990" spans="1:3" ht="21.95" customHeight="1">
      <c r="A990" s="260">
        <v>2140129</v>
      </c>
      <c r="B990" s="208" t="s">
        <v>817</v>
      </c>
      <c r="C990" s="207">
        <v>0</v>
      </c>
    </row>
    <row r="991" spans="1:3" ht="21.95" customHeight="1">
      <c r="A991" s="260">
        <v>2140130</v>
      </c>
      <c r="B991" s="208" t="s">
        <v>818</v>
      </c>
      <c r="C991" s="207">
        <v>0</v>
      </c>
    </row>
    <row r="992" spans="1:3" ht="21.95" customHeight="1">
      <c r="A992" s="260">
        <v>2140131</v>
      </c>
      <c r="B992" s="208" t="s">
        <v>819</v>
      </c>
      <c r="C992" s="207">
        <v>16</v>
      </c>
    </row>
    <row r="993" spans="1:3" ht="21.95" customHeight="1">
      <c r="A993" s="260">
        <v>2140133</v>
      </c>
      <c r="B993" s="208" t="s">
        <v>820</v>
      </c>
      <c r="C993" s="207">
        <v>0</v>
      </c>
    </row>
    <row r="994" spans="1:3" ht="21.95" customHeight="1">
      <c r="A994" s="260">
        <v>2140136</v>
      </c>
      <c r="B994" s="208" t="s">
        <v>821</v>
      </c>
      <c r="C994" s="207">
        <v>0</v>
      </c>
    </row>
    <row r="995" spans="1:3" ht="21.95" customHeight="1">
      <c r="A995" s="260">
        <v>2140138</v>
      </c>
      <c r="B995" s="208" t="s">
        <v>822</v>
      </c>
      <c r="C995" s="207">
        <v>0</v>
      </c>
    </row>
    <row r="996" spans="1:3" ht="21.95" customHeight="1">
      <c r="A996" s="260">
        <v>2140139</v>
      </c>
      <c r="B996" s="208" t="s">
        <v>823</v>
      </c>
      <c r="C996" s="207">
        <v>0</v>
      </c>
    </row>
    <row r="997" spans="1:3" ht="21.95" customHeight="1">
      <c r="A997" s="260">
        <v>2140199</v>
      </c>
      <c r="B997" s="208" t="s">
        <v>824</v>
      </c>
      <c r="C997" s="207">
        <v>2165</v>
      </c>
    </row>
    <row r="998" spans="1:3" ht="21.95" customHeight="1">
      <c r="A998" s="260">
        <v>21402</v>
      </c>
      <c r="B998" s="208" t="s">
        <v>825</v>
      </c>
      <c r="C998" s="207">
        <v>1</v>
      </c>
    </row>
    <row r="999" spans="1:3" ht="21.95" customHeight="1">
      <c r="A999" s="260">
        <v>2140201</v>
      </c>
      <c r="B999" s="208" t="s">
        <v>106</v>
      </c>
      <c r="C999" s="207">
        <v>1</v>
      </c>
    </row>
    <row r="1000" spans="1:3" ht="21.95" customHeight="1">
      <c r="A1000" s="260">
        <v>2140202</v>
      </c>
      <c r="B1000" s="208" t="s">
        <v>107</v>
      </c>
      <c r="C1000" s="207">
        <v>0</v>
      </c>
    </row>
    <row r="1001" spans="1:3" ht="21.95" customHeight="1">
      <c r="A1001" s="260">
        <v>2140203</v>
      </c>
      <c r="B1001" s="208" t="s">
        <v>108</v>
      </c>
      <c r="C1001" s="207">
        <v>0</v>
      </c>
    </row>
    <row r="1002" spans="1:3" ht="21.95" customHeight="1">
      <c r="A1002" s="260">
        <v>2140204</v>
      </c>
      <c r="B1002" s="208" t="s">
        <v>826</v>
      </c>
      <c r="C1002" s="207">
        <v>0</v>
      </c>
    </row>
    <row r="1003" spans="1:3" ht="21.95" customHeight="1">
      <c r="A1003" s="260">
        <v>2140205</v>
      </c>
      <c r="B1003" s="208" t="s">
        <v>827</v>
      </c>
      <c r="C1003" s="207">
        <v>0</v>
      </c>
    </row>
    <row r="1004" spans="1:3" ht="21.95" customHeight="1">
      <c r="A1004" s="260">
        <v>2140206</v>
      </c>
      <c r="B1004" s="208" t="s">
        <v>828</v>
      </c>
      <c r="C1004" s="207">
        <v>0</v>
      </c>
    </row>
    <row r="1005" spans="1:3" ht="21.95" customHeight="1">
      <c r="A1005" s="260">
        <v>2140207</v>
      </c>
      <c r="B1005" s="208" t="s">
        <v>829</v>
      </c>
      <c r="C1005" s="207">
        <v>0</v>
      </c>
    </row>
    <row r="1006" spans="1:3" ht="21.95" customHeight="1">
      <c r="A1006" s="260">
        <v>2140208</v>
      </c>
      <c r="B1006" s="208" t="s">
        <v>830</v>
      </c>
      <c r="C1006" s="207">
        <v>0</v>
      </c>
    </row>
    <row r="1007" spans="1:3" ht="21.95" customHeight="1">
      <c r="A1007" s="260">
        <v>2140299</v>
      </c>
      <c r="B1007" s="208" t="s">
        <v>831</v>
      </c>
      <c r="C1007" s="207">
        <v>0</v>
      </c>
    </row>
    <row r="1008" spans="1:3" ht="21.95" customHeight="1">
      <c r="A1008" s="260">
        <v>21403</v>
      </c>
      <c r="B1008" s="208" t="s">
        <v>832</v>
      </c>
      <c r="C1008" s="207">
        <v>0</v>
      </c>
    </row>
    <row r="1009" spans="1:3" ht="21.95" customHeight="1">
      <c r="A1009" s="260">
        <v>2140301</v>
      </c>
      <c r="B1009" s="208" t="s">
        <v>106</v>
      </c>
      <c r="C1009" s="207">
        <v>0</v>
      </c>
    </row>
    <row r="1010" spans="1:3" ht="21.95" customHeight="1">
      <c r="A1010" s="260">
        <v>2140302</v>
      </c>
      <c r="B1010" s="208" t="s">
        <v>107</v>
      </c>
      <c r="C1010" s="207">
        <v>0</v>
      </c>
    </row>
    <row r="1011" spans="1:3" ht="21.95" customHeight="1">
      <c r="A1011" s="260">
        <v>2140303</v>
      </c>
      <c r="B1011" s="208" t="s">
        <v>108</v>
      </c>
      <c r="C1011" s="207">
        <v>0</v>
      </c>
    </row>
    <row r="1012" spans="1:3" ht="21.95" customHeight="1">
      <c r="A1012" s="260">
        <v>2140304</v>
      </c>
      <c r="B1012" s="208" t="s">
        <v>833</v>
      </c>
      <c r="C1012" s="207">
        <v>0</v>
      </c>
    </row>
    <row r="1013" spans="1:3" ht="21.95" customHeight="1">
      <c r="A1013" s="260">
        <v>2140305</v>
      </c>
      <c r="B1013" s="208" t="s">
        <v>834</v>
      </c>
      <c r="C1013" s="207">
        <v>0</v>
      </c>
    </row>
    <row r="1014" spans="1:3" ht="21.95" customHeight="1">
      <c r="A1014" s="260">
        <v>2140306</v>
      </c>
      <c r="B1014" s="208" t="s">
        <v>835</v>
      </c>
      <c r="C1014" s="207">
        <v>0</v>
      </c>
    </row>
    <row r="1015" spans="1:3" ht="21.95" customHeight="1">
      <c r="A1015" s="260">
        <v>2140307</v>
      </c>
      <c r="B1015" s="208" t="s">
        <v>836</v>
      </c>
      <c r="C1015" s="207">
        <v>0</v>
      </c>
    </row>
    <row r="1016" spans="1:3" ht="21.95" customHeight="1">
      <c r="A1016" s="260">
        <v>2140308</v>
      </c>
      <c r="B1016" s="208" t="s">
        <v>837</v>
      </c>
      <c r="C1016" s="207">
        <v>0</v>
      </c>
    </row>
    <row r="1017" spans="1:3" ht="21.95" customHeight="1">
      <c r="A1017" s="260">
        <v>2140399</v>
      </c>
      <c r="B1017" s="208" t="s">
        <v>838</v>
      </c>
      <c r="C1017" s="207">
        <v>0</v>
      </c>
    </row>
    <row r="1018" spans="1:3" ht="21.95" customHeight="1">
      <c r="A1018" s="260">
        <v>21404</v>
      </c>
      <c r="B1018" s="208" t="s">
        <v>839</v>
      </c>
      <c r="C1018" s="207">
        <v>0</v>
      </c>
    </row>
    <row r="1019" spans="1:3" ht="21.95" customHeight="1">
      <c r="A1019" s="260">
        <v>2140401</v>
      </c>
      <c r="B1019" s="208" t="s">
        <v>840</v>
      </c>
      <c r="C1019" s="207">
        <v>0</v>
      </c>
    </row>
    <row r="1020" spans="1:3" ht="21.95" customHeight="1">
      <c r="A1020" s="260">
        <v>2140402</v>
      </c>
      <c r="B1020" s="208" t="s">
        <v>841</v>
      </c>
      <c r="C1020" s="207">
        <v>0</v>
      </c>
    </row>
    <row r="1021" spans="1:3" ht="21.95" customHeight="1">
      <c r="A1021" s="260">
        <v>2140403</v>
      </c>
      <c r="B1021" s="208" t="s">
        <v>842</v>
      </c>
      <c r="C1021" s="207">
        <v>0</v>
      </c>
    </row>
    <row r="1022" spans="1:3" ht="21.95" customHeight="1">
      <c r="A1022" s="260">
        <v>2140499</v>
      </c>
      <c r="B1022" s="208" t="s">
        <v>843</v>
      </c>
      <c r="C1022" s="207">
        <v>0</v>
      </c>
    </row>
    <row r="1023" spans="1:3" ht="21.95" customHeight="1">
      <c r="A1023" s="260">
        <v>21405</v>
      </c>
      <c r="B1023" s="208" t="s">
        <v>844</v>
      </c>
      <c r="C1023" s="207">
        <v>0</v>
      </c>
    </row>
    <row r="1024" spans="1:3" ht="21.95" customHeight="1">
      <c r="A1024" s="260">
        <v>2140501</v>
      </c>
      <c r="B1024" s="208" t="s">
        <v>106</v>
      </c>
      <c r="C1024" s="207">
        <v>0</v>
      </c>
    </row>
    <row r="1025" spans="1:3" ht="21.95" customHeight="1">
      <c r="A1025" s="260">
        <v>2140502</v>
      </c>
      <c r="B1025" s="208" t="s">
        <v>107</v>
      </c>
      <c r="C1025" s="207">
        <v>0</v>
      </c>
    </row>
    <row r="1026" spans="1:3" ht="21.95" customHeight="1">
      <c r="A1026" s="260">
        <v>2140503</v>
      </c>
      <c r="B1026" s="208" t="s">
        <v>108</v>
      </c>
      <c r="C1026" s="207">
        <v>0</v>
      </c>
    </row>
    <row r="1027" spans="1:3" ht="21.95" customHeight="1">
      <c r="A1027" s="260">
        <v>2140504</v>
      </c>
      <c r="B1027" s="208" t="s">
        <v>830</v>
      </c>
      <c r="C1027" s="207">
        <v>0</v>
      </c>
    </row>
    <row r="1028" spans="1:3" ht="21.95" customHeight="1">
      <c r="A1028" s="260">
        <v>2140505</v>
      </c>
      <c r="B1028" s="208" t="s">
        <v>845</v>
      </c>
      <c r="C1028" s="207">
        <v>0</v>
      </c>
    </row>
    <row r="1029" spans="1:3" ht="21.95" customHeight="1">
      <c r="A1029" s="260">
        <v>2140599</v>
      </c>
      <c r="B1029" s="208" t="s">
        <v>846</v>
      </c>
      <c r="C1029" s="207">
        <v>0</v>
      </c>
    </row>
    <row r="1030" spans="1:3" ht="21.95" customHeight="1">
      <c r="A1030" s="260">
        <v>21406</v>
      </c>
      <c r="B1030" s="208" t="s">
        <v>847</v>
      </c>
      <c r="C1030" s="207">
        <v>0</v>
      </c>
    </row>
    <row r="1031" spans="1:3" ht="21.95" customHeight="1">
      <c r="A1031" s="260">
        <v>2140601</v>
      </c>
      <c r="B1031" s="208" t="s">
        <v>848</v>
      </c>
      <c r="C1031" s="207">
        <v>0</v>
      </c>
    </row>
    <row r="1032" spans="1:3" ht="21.95" customHeight="1">
      <c r="A1032" s="260">
        <v>2140602</v>
      </c>
      <c r="B1032" s="208" t="s">
        <v>849</v>
      </c>
      <c r="C1032" s="207">
        <v>0</v>
      </c>
    </row>
    <row r="1033" spans="1:3" ht="21.95" customHeight="1">
      <c r="A1033" s="260">
        <v>2140603</v>
      </c>
      <c r="B1033" s="208" t="s">
        <v>850</v>
      </c>
      <c r="C1033" s="207">
        <v>0</v>
      </c>
    </row>
    <row r="1034" spans="1:3" ht="21.95" customHeight="1">
      <c r="A1034" s="260">
        <v>2140699</v>
      </c>
      <c r="B1034" s="208" t="s">
        <v>851</v>
      </c>
      <c r="C1034" s="207">
        <v>0</v>
      </c>
    </row>
    <row r="1035" spans="1:3" ht="21.95" customHeight="1">
      <c r="A1035" s="260">
        <v>21499</v>
      </c>
      <c r="B1035" s="208" t="s">
        <v>852</v>
      </c>
      <c r="C1035" s="207">
        <v>66</v>
      </c>
    </row>
    <row r="1036" spans="1:3" ht="21.95" customHeight="1">
      <c r="A1036" s="260">
        <v>2149901</v>
      </c>
      <c r="B1036" s="208" t="s">
        <v>853</v>
      </c>
      <c r="C1036" s="207">
        <v>66</v>
      </c>
    </row>
    <row r="1037" spans="1:3" ht="21.95" customHeight="1">
      <c r="A1037" s="260">
        <v>2149999</v>
      </c>
      <c r="B1037" s="208" t="s">
        <v>852</v>
      </c>
      <c r="C1037" s="207">
        <v>0</v>
      </c>
    </row>
    <row r="1038" spans="1:3" ht="21.95" customHeight="1">
      <c r="A1038" s="260">
        <v>215</v>
      </c>
      <c r="B1038" s="208" t="s">
        <v>854</v>
      </c>
      <c r="C1038" s="207">
        <v>250</v>
      </c>
    </row>
    <row r="1039" spans="1:3" ht="21.95" customHeight="1">
      <c r="A1039" s="260">
        <v>21501</v>
      </c>
      <c r="B1039" s="208" t="s">
        <v>855</v>
      </c>
      <c r="C1039" s="207">
        <v>0</v>
      </c>
    </row>
    <row r="1040" spans="1:3" ht="21.95" customHeight="1">
      <c r="A1040" s="260">
        <v>2150101</v>
      </c>
      <c r="B1040" s="208" t="s">
        <v>106</v>
      </c>
      <c r="C1040" s="207">
        <v>0</v>
      </c>
    </row>
    <row r="1041" spans="1:3" ht="21.95" customHeight="1">
      <c r="A1041" s="260">
        <v>2150102</v>
      </c>
      <c r="B1041" s="208" t="s">
        <v>107</v>
      </c>
      <c r="C1041" s="207">
        <v>0</v>
      </c>
    </row>
    <row r="1042" spans="1:3" ht="21.95" customHeight="1">
      <c r="A1042" s="260">
        <v>2150103</v>
      </c>
      <c r="B1042" s="208" t="s">
        <v>108</v>
      </c>
      <c r="C1042" s="207">
        <v>0</v>
      </c>
    </row>
    <row r="1043" spans="1:3" ht="21.95" customHeight="1">
      <c r="A1043" s="260">
        <v>2150104</v>
      </c>
      <c r="B1043" s="208" t="s">
        <v>856</v>
      </c>
      <c r="C1043" s="207">
        <v>0</v>
      </c>
    </row>
    <row r="1044" spans="1:3" ht="21.95" customHeight="1">
      <c r="A1044" s="260">
        <v>2150105</v>
      </c>
      <c r="B1044" s="208" t="s">
        <v>857</v>
      </c>
      <c r="C1044" s="207">
        <v>0</v>
      </c>
    </row>
    <row r="1045" spans="1:3" ht="21.95" customHeight="1">
      <c r="A1045" s="260">
        <v>2150106</v>
      </c>
      <c r="B1045" s="208" t="s">
        <v>858</v>
      </c>
      <c r="C1045" s="207">
        <v>0</v>
      </c>
    </row>
    <row r="1046" spans="1:3" ht="21.95" customHeight="1">
      <c r="A1046" s="260">
        <v>2150107</v>
      </c>
      <c r="B1046" s="208" t="s">
        <v>859</v>
      </c>
      <c r="C1046" s="207">
        <v>0</v>
      </c>
    </row>
    <row r="1047" spans="1:3" ht="21.95" customHeight="1">
      <c r="A1047" s="260">
        <v>2150108</v>
      </c>
      <c r="B1047" s="208" t="s">
        <v>860</v>
      </c>
      <c r="C1047" s="207">
        <v>0</v>
      </c>
    </row>
    <row r="1048" spans="1:3" ht="21.95" customHeight="1">
      <c r="A1048" s="260">
        <v>2150199</v>
      </c>
      <c r="B1048" s="208" t="s">
        <v>861</v>
      </c>
      <c r="C1048" s="207">
        <v>0</v>
      </c>
    </row>
    <row r="1049" spans="1:3" ht="21.95" customHeight="1">
      <c r="A1049" s="260">
        <v>21502</v>
      </c>
      <c r="B1049" s="208" t="s">
        <v>862</v>
      </c>
      <c r="C1049" s="207">
        <v>0</v>
      </c>
    </row>
    <row r="1050" spans="1:3" ht="21.95" customHeight="1">
      <c r="A1050" s="260">
        <v>2150201</v>
      </c>
      <c r="B1050" s="208" t="s">
        <v>106</v>
      </c>
      <c r="C1050" s="207">
        <v>0</v>
      </c>
    </row>
    <row r="1051" spans="1:3" ht="21.95" customHeight="1">
      <c r="A1051" s="260">
        <v>2150202</v>
      </c>
      <c r="B1051" s="208" t="s">
        <v>107</v>
      </c>
      <c r="C1051" s="207">
        <v>0</v>
      </c>
    </row>
    <row r="1052" spans="1:3" ht="21.95" customHeight="1">
      <c r="A1052" s="260">
        <v>2150203</v>
      </c>
      <c r="B1052" s="208" t="s">
        <v>108</v>
      </c>
      <c r="C1052" s="207">
        <v>0</v>
      </c>
    </row>
    <row r="1053" spans="1:3" ht="21.95" customHeight="1">
      <c r="A1053" s="260">
        <v>2150204</v>
      </c>
      <c r="B1053" s="208" t="s">
        <v>863</v>
      </c>
      <c r="C1053" s="207">
        <v>0</v>
      </c>
    </row>
    <row r="1054" spans="1:3" ht="21.95" customHeight="1">
      <c r="A1054" s="260">
        <v>2150205</v>
      </c>
      <c r="B1054" s="208" t="s">
        <v>864</v>
      </c>
      <c r="C1054" s="207">
        <v>0</v>
      </c>
    </row>
    <row r="1055" spans="1:3" ht="21.95" customHeight="1">
      <c r="A1055" s="260">
        <v>2150206</v>
      </c>
      <c r="B1055" s="208" t="s">
        <v>865</v>
      </c>
      <c r="C1055" s="207">
        <v>0</v>
      </c>
    </row>
    <row r="1056" spans="1:3" ht="21.95" customHeight="1">
      <c r="A1056" s="260">
        <v>2150207</v>
      </c>
      <c r="B1056" s="208" t="s">
        <v>866</v>
      </c>
      <c r="C1056" s="207">
        <v>0</v>
      </c>
    </row>
    <row r="1057" spans="1:3" ht="21.95" customHeight="1">
      <c r="A1057" s="260">
        <v>2150208</v>
      </c>
      <c r="B1057" s="208" t="s">
        <v>867</v>
      </c>
      <c r="C1057" s="207">
        <v>0</v>
      </c>
    </row>
    <row r="1058" spans="1:3" ht="21.95" customHeight="1">
      <c r="A1058" s="260">
        <v>2150209</v>
      </c>
      <c r="B1058" s="208" t="s">
        <v>868</v>
      </c>
      <c r="C1058" s="207">
        <v>0</v>
      </c>
    </row>
    <row r="1059" spans="1:3" ht="21.95" customHeight="1">
      <c r="A1059" s="260">
        <v>2150210</v>
      </c>
      <c r="B1059" s="208" t="s">
        <v>869</v>
      </c>
      <c r="C1059" s="207">
        <v>0</v>
      </c>
    </row>
    <row r="1060" spans="1:3" ht="21.95" customHeight="1">
      <c r="A1060" s="260">
        <v>2150212</v>
      </c>
      <c r="B1060" s="208" t="s">
        <v>870</v>
      </c>
      <c r="C1060" s="207">
        <v>0</v>
      </c>
    </row>
    <row r="1061" spans="1:3" ht="21.95" customHeight="1">
      <c r="A1061" s="260">
        <v>2150213</v>
      </c>
      <c r="B1061" s="208" t="s">
        <v>871</v>
      </c>
      <c r="C1061" s="207">
        <v>0</v>
      </c>
    </row>
    <row r="1062" spans="1:3" ht="21.95" customHeight="1">
      <c r="A1062" s="260">
        <v>2150214</v>
      </c>
      <c r="B1062" s="208" t="s">
        <v>872</v>
      </c>
      <c r="C1062" s="207">
        <v>0</v>
      </c>
    </row>
    <row r="1063" spans="1:3" ht="21.95" customHeight="1">
      <c r="A1063" s="260">
        <v>2150215</v>
      </c>
      <c r="B1063" s="208" t="s">
        <v>873</v>
      </c>
      <c r="C1063" s="207">
        <v>0</v>
      </c>
    </row>
    <row r="1064" spans="1:3" ht="21.95" customHeight="1">
      <c r="A1064" s="260">
        <v>2150299</v>
      </c>
      <c r="B1064" s="208" t="s">
        <v>874</v>
      </c>
      <c r="C1064" s="207">
        <v>0</v>
      </c>
    </row>
    <row r="1065" spans="1:3" ht="21.95" customHeight="1">
      <c r="A1065" s="260">
        <v>21503</v>
      </c>
      <c r="B1065" s="208" t="s">
        <v>875</v>
      </c>
      <c r="C1065" s="207">
        <v>0</v>
      </c>
    </row>
    <row r="1066" spans="1:3" ht="21.95" customHeight="1">
      <c r="A1066" s="260">
        <v>2150301</v>
      </c>
      <c r="B1066" s="208" t="s">
        <v>106</v>
      </c>
      <c r="C1066" s="207">
        <v>0</v>
      </c>
    </row>
    <row r="1067" spans="1:3" ht="21.95" customHeight="1">
      <c r="A1067" s="260">
        <v>2150302</v>
      </c>
      <c r="B1067" s="208" t="s">
        <v>107</v>
      </c>
      <c r="C1067" s="207">
        <v>0</v>
      </c>
    </row>
    <row r="1068" spans="1:3" ht="21.95" customHeight="1">
      <c r="A1068" s="260">
        <v>2150303</v>
      </c>
      <c r="B1068" s="208" t="s">
        <v>108</v>
      </c>
      <c r="C1068" s="207">
        <v>0</v>
      </c>
    </row>
    <row r="1069" spans="1:3" ht="21.95" customHeight="1">
      <c r="A1069" s="260">
        <v>2150399</v>
      </c>
      <c r="B1069" s="208" t="s">
        <v>876</v>
      </c>
      <c r="C1069" s="207">
        <v>0</v>
      </c>
    </row>
    <row r="1070" spans="1:3" ht="21.95" customHeight="1">
      <c r="A1070" s="260">
        <v>21505</v>
      </c>
      <c r="B1070" s="208" t="s">
        <v>877</v>
      </c>
      <c r="C1070" s="207">
        <v>0</v>
      </c>
    </row>
    <row r="1071" spans="1:3" ht="21.95" customHeight="1">
      <c r="A1071" s="260">
        <v>2150501</v>
      </c>
      <c r="B1071" s="208" t="s">
        <v>106</v>
      </c>
      <c r="C1071" s="207">
        <v>0</v>
      </c>
    </row>
    <row r="1072" spans="1:3" ht="21.95" customHeight="1">
      <c r="A1072" s="260">
        <v>2150502</v>
      </c>
      <c r="B1072" s="208" t="s">
        <v>107</v>
      </c>
      <c r="C1072" s="207">
        <v>0</v>
      </c>
    </row>
    <row r="1073" spans="1:3" ht="21.95" customHeight="1">
      <c r="A1073" s="260">
        <v>2150503</v>
      </c>
      <c r="B1073" s="208" t="s">
        <v>108</v>
      </c>
      <c r="C1073" s="207">
        <v>0</v>
      </c>
    </row>
    <row r="1074" spans="1:3" ht="21.95" customHeight="1">
      <c r="A1074" s="260">
        <v>2150505</v>
      </c>
      <c r="B1074" s="208" t="s">
        <v>878</v>
      </c>
      <c r="C1074" s="207">
        <v>0</v>
      </c>
    </row>
    <row r="1075" spans="1:3" ht="21.95" customHeight="1">
      <c r="A1075" s="260">
        <v>2150506</v>
      </c>
      <c r="B1075" s="208" t="s">
        <v>879</v>
      </c>
      <c r="C1075" s="207">
        <v>0</v>
      </c>
    </row>
    <row r="1076" spans="1:3" ht="21.95" customHeight="1">
      <c r="A1076" s="260">
        <v>2150507</v>
      </c>
      <c r="B1076" s="208" t="s">
        <v>880</v>
      </c>
      <c r="C1076" s="207">
        <v>0</v>
      </c>
    </row>
    <row r="1077" spans="1:3" ht="21.95" customHeight="1">
      <c r="A1077" s="260">
        <v>2150508</v>
      </c>
      <c r="B1077" s="208" t="s">
        <v>881</v>
      </c>
      <c r="C1077" s="207">
        <v>0</v>
      </c>
    </row>
    <row r="1078" spans="1:3" ht="21.95" customHeight="1">
      <c r="A1078" s="260">
        <v>2150509</v>
      </c>
      <c r="B1078" s="208" t="s">
        <v>882</v>
      </c>
      <c r="C1078" s="207">
        <v>0</v>
      </c>
    </row>
    <row r="1079" spans="1:3" ht="21.95" customHeight="1">
      <c r="A1079" s="260">
        <v>2150510</v>
      </c>
      <c r="B1079" s="208" t="s">
        <v>883</v>
      </c>
      <c r="C1079" s="207">
        <v>0</v>
      </c>
    </row>
    <row r="1080" spans="1:3" ht="21.95" customHeight="1">
      <c r="A1080" s="260">
        <v>2150511</v>
      </c>
      <c r="B1080" s="208" t="s">
        <v>884</v>
      </c>
      <c r="C1080" s="207">
        <v>0</v>
      </c>
    </row>
    <row r="1081" spans="1:3" ht="21.95" customHeight="1">
      <c r="A1081" s="260">
        <v>2150513</v>
      </c>
      <c r="B1081" s="208" t="s">
        <v>830</v>
      </c>
      <c r="C1081" s="207">
        <v>0</v>
      </c>
    </row>
    <row r="1082" spans="1:3" ht="21.95" customHeight="1">
      <c r="A1082" s="260">
        <v>2150515</v>
      </c>
      <c r="B1082" s="208" t="s">
        <v>885</v>
      </c>
      <c r="C1082" s="207">
        <v>0</v>
      </c>
    </row>
    <row r="1083" spans="1:3" ht="21.95" customHeight="1">
      <c r="A1083" s="260">
        <v>2150599</v>
      </c>
      <c r="B1083" s="208" t="s">
        <v>886</v>
      </c>
      <c r="C1083" s="207">
        <v>0</v>
      </c>
    </row>
    <row r="1084" spans="1:3" ht="21.95" customHeight="1">
      <c r="A1084" s="260">
        <v>21507</v>
      </c>
      <c r="B1084" s="208" t="s">
        <v>887</v>
      </c>
      <c r="C1084" s="207">
        <v>0</v>
      </c>
    </row>
    <row r="1085" spans="1:3" ht="21.95" customHeight="1">
      <c r="A1085" s="260">
        <v>2150701</v>
      </c>
      <c r="B1085" s="208" t="s">
        <v>106</v>
      </c>
      <c r="C1085" s="207">
        <v>0</v>
      </c>
    </row>
    <row r="1086" spans="1:3" ht="21.95" customHeight="1">
      <c r="A1086" s="260">
        <v>2150702</v>
      </c>
      <c r="B1086" s="208" t="s">
        <v>107</v>
      </c>
      <c r="C1086" s="207">
        <v>0</v>
      </c>
    </row>
    <row r="1087" spans="1:3" ht="21.95" customHeight="1">
      <c r="A1087" s="260">
        <v>2150703</v>
      </c>
      <c r="B1087" s="208" t="s">
        <v>108</v>
      </c>
      <c r="C1087" s="207">
        <v>0</v>
      </c>
    </row>
    <row r="1088" spans="1:3" ht="21.95" customHeight="1">
      <c r="A1088" s="260">
        <v>2150704</v>
      </c>
      <c r="B1088" s="208" t="s">
        <v>888</v>
      </c>
      <c r="C1088" s="207">
        <v>0</v>
      </c>
    </row>
    <row r="1089" spans="1:3" ht="21.95" customHeight="1">
      <c r="A1089" s="260">
        <v>2150705</v>
      </c>
      <c r="B1089" s="208" t="s">
        <v>889</v>
      </c>
      <c r="C1089" s="207">
        <v>0</v>
      </c>
    </row>
    <row r="1090" spans="1:3" ht="21.95" customHeight="1">
      <c r="A1090" s="260">
        <v>2150799</v>
      </c>
      <c r="B1090" s="208" t="s">
        <v>890</v>
      </c>
      <c r="C1090" s="207">
        <v>0</v>
      </c>
    </row>
    <row r="1091" spans="1:3" ht="21.95" customHeight="1">
      <c r="A1091" s="260">
        <v>21508</v>
      </c>
      <c r="B1091" s="208" t="s">
        <v>891</v>
      </c>
      <c r="C1091" s="207">
        <v>250</v>
      </c>
    </row>
    <row r="1092" spans="1:3" ht="21.95" customHeight="1">
      <c r="A1092" s="260">
        <v>2150801</v>
      </c>
      <c r="B1092" s="208" t="s">
        <v>106</v>
      </c>
      <c r="C1092" s="207">
        <v>0</v>
      </c>
    </row>
    <row r="1093" spans="1:3" ht="21.95" customHeight="1">
      <c r="A1093" s="260">
        <v>2150802</v>
      </c>
      <c r="B1093" s="208" t="s">
        <v>107</v>
      </c>
      <c r="C1093" s="207">
        <v>0</v>
      </c>
    </row>
    <row r="1094" spans="1:3" ht="21.95" customHeight="1">
      <c r="A1094" s="260">
        <v>2150803</v>
      </c>
      <c r="B1094" s="208" t="s">
        <v>108</v>
      </c>
      <c r="C1094" s="207">
        <v>0</v>
      </c>
    </row>
    <row r="1095" spans="1:3" ht="21.95" customHeight="1">
      <c r="A1095" s="260">
        <v>2150804</v>
      </c>
      <c r="B1095" s="208" t="s">
        <v>892</v>
      </c>
      <c r="C1095" s="207">
        <v>0</v>
      </c>
    </row>
    <row r="1096" spans="1:3" ht="21.95" customHeight="1">
      <c r="A1096" s="260">
        <v>2150805</v>
      </c>
      <c r="B1096" s="208" t="s">
        <v>893</v>
      </c>
      <c r="C1096" s="207">
        <v>0</v>
      </c>
    </row>
    <row r="1097" spans="1:3" ht="21.95" customHeight="1">
      <c r="A1097" s="260">
        <v>2150899</v>
      </c>
      <c r="B1097" s="208" t="s">
        <v>894</v>
      </c>
      <c r="C1097" s="207">
        <v>250</v>
      </c>
    </row>
    <row r="1098" spans="1:3" ht="21.95" customHeight="1">
      <c r="A1098" s="260">
        <v>21599</v>
      </c>
      <c r="B1098" s="208" t="s">
        <v>895</v>
      </c>
      <c r="C1098" s="207">
        <v>0</v>
      </c>
    </row>
    <row r="1099" spans="1:3" ht="21.95" customHeight="1">
      <c r="A1099" s="260">
        <v>2159901</v>
      </c>
      <c r="B1099" s="208" t="s">
        <v>896</v>
      </c>
      <c r="C1099" s="207">
        <v>0</v>
      </c>
    </row>
    <row r="1100" spans="1:3" ht="21.95" customHeight="1">
      <c r="A1100" s="260">
        <v>2159904</v>
      </c>
      <c r="B1100" s="208" t="s">
        <v>897</v>
      </c>
      <c r="C1100" s="207">
        <v>0</v>
      </c>
    </row>
    <row r="1101" spans="1:3" ht="21.95" customHeight="1">
      <c r="A1101" s="260">
        <v>2159905</v>
      </c>
      <c r="B1101" s="208" t="s">
        <v>898</v>
      </c>
      <c r="C1101" s="207">
        <v>0</v>
      </c>
    </row>
    <row r="1102" spans="1:3" ht="21.95" customHeight="1">
      <c r="A1102" s="260">
        <v>2159906</v>
      </c>
      <c r="B1102" s="208" t="s">
        <v>899</v>
      </c>
      <c r="C1102" s="207">
        <v>0</v>
      </c>
    </row>
    <row r="1103" spans="1:3" ht="21.95" customHeight="1">
      <c r="A1103" s="260">
        <v>2159999</v>
      </c>
      <c r="B1103" s="208" t="s">
        <v>895</v>
      </c>
      <c r="C1103" s="207">
        <v>0</v>
      </c>
    </row>
    <row r="1104" spans="1:3" ht="21.95" customHeight="1">
      <c r="A1104" s="260">
        <v>216</v>
      </c>
      <c r="B1104" s="208" t="s">
        <v>85</v>
      </c>
      <c r="C1104" s="207">
        <v>428</v>
      </c>
    </row>
    <row r="1105" spans="1:3" ht="21.95" customHeight="1">
      <c r="A1105" s="260">
        <v>21602</v>
      </c>
      <c r="B1105" s="208" t="s">
        <v>900</v>
      </c>
      <c r="C1105" s="207">
        <v>428</v>
      </c>
    </row>
    <row r="1106" spans="1:3" ht="21.95" customHeight="1">
      <c r="A1106" s="260">
        <v>2160201</v>
      </c>
      <c r="B1106" s="208" t="s">
        <v>106</v>
      </c>
      <c r="C1106" s="207">
        <v>312</v>
      </c>
    </row>
    <row r="1107" spans="1:3" ht="21.95" customHeight="1">
      <c r="A1107" s="260">
        <v>2160202</v>
      </c>
      <c r="B1107" s="208" t="s">
        <v>107</v>
      </c>
      <c r="C1107" s="207">
        <v>36</v>
      </c>
    </row>
    <row r="1108" spans="1:3" ht="21.95" customHeight="1">
      <c r="A1108" s="260">
        <v>2160203</v>
      </c>
      <c r="B1108" s="208" t="s">
        <v>108</v>
      </c>
      <c r="C1108" s="207">
        <v>0</v>
      </c>
    </row>
    <row r="1109" spans="1:3" ht="21.95" customHeight="1">
      <c r="A1109" s="260">
        <v>2160216</v>
      </c>
      <c r="B1109" s="208" t="s">
        <v>901</v>
      </c>
      <c r="C1109" s="207">
        <v>0</v>
      </c>
    </row>
    <row r="1110" spans="1:3" ht="21.95" customHeight="1">
      <c r="A1110" s="260">
        <v>2160217</v>
      </c>
      <c r="B1110" s="208" t="s">
        <v>902</v>
      </c>
      <c r="C1110" s="207">
        <v>0</v>
      </c>
    </row>
    <row r="1111" spans="1:3" ht="21.95" customHeight="1">
      <c r="A1111" s="260">
        <v>2160218</v>
      </c>
      <c r="B1111" s="208" t="s">
        <v>903</v>
      </c>
      <c r="C1111" s="207">
        <v>0</v>
      </c>
    </row>
    <row r="1112" spans="1:3" ht="21.95" customHeight="1">
      <c r="A1112" s="260">
        <v>2160219</v>
      </c>
      <c r="B1112" s="208" t="s">
        <v>904</v>
      </c>
      <c r="C1112" s="207">
        <v>0</v>
      </c>
    </row>
    <row r="1113" spans="1:3" ht="21.95" customHeight="1">
      <c r="A1113" s="260">
        <v>2160250</v>
      </c>
      <c r="B1113" s="208" t="s">
        <v>115</v>
      </c>
      <c r="C1113" s="207">
        <v>0</v>
      </c>
    </row>
    <row r="1114" spans="1:3" ht="21.95" customHeight="1">
      <c r="A1114" s="260">
        <v>2160299</v>
      </c>
      <c r="B1114" s="208" t="s">
        <v>905</v>
      </c>
      <c r="C1114" s="207">
        <v>80</v>
      </c>
    </row>
    <row r="1115" spans="1:3" ht="21.95" customHeight="1">
      <c r="A1115" s="260">
        <v>21606</v>
      </c>
      <c r="B1115" s="208" t="s">
        <v>906</v>
      </c>
      <c r="C1115" s="207">
        <v>0</v>
      </c>
    </row>
    <row r="1116" spans="1:3" ht="21.95" customHeight="1">
      <c r="A1116" s="260">
        <v>2160601</v>
      </c>
      <c r="B1116" s="208" t="s">
        <v>106</v>
      </c>
      <c r="C1116" s="207">
        <v>0</v>
      </c>
    </row>
    <row r="1117" spans="1:3" ht="21.95" customHeight="1">
      <c r="A1117" s="260">
        <v>2160602</v>
      </c>
      <c r="B1117" s="208" t="s">
        <v>107</v>
      </c>
      <c r="C1117" s="207">
        <v>0</v>
      </c>
    </row>
    <row r="1118" spans="1:3" ht="21.95" customHeight="1">
      <c r="A1118" s="260">
        <v>2160603</v>
      </c>
      <c r="B1118" s="208" t="s">
        <v>108</v>
      </c>
      <c r="C1118" s="207">
        <v>0</v>
      </c>
    </row>
    <row r="1119" spans="1:3" ht="21.95" customHeight="1">
      <c r="A1119" s="260">
        <v>2160607</v>
      </c>
      <c r="B1119" s="208" t="s">
        <v>907</v>
      </c>
      <c r="C1119" s="207">
        <v>0</v>
      </c>
    </row>
    <row r="1120" spans="1:3" ht="21.95" customHeight="1">
      <c r="A1120" s="260">
        <v>2160699</v>
      </c>
      <c r="B1120" s="208" t="s">
        <v>908</v>
      </c>
      <c r="C1120" s="207">
        <v>0</v>
      </c>
    </row>
    <row r="1121" spans="1:3" ht="21.95" customHeight="1">
      <c r="A1121" s="260">
        <v>21699</v>
      </c>
      <c r="B1121" s="208" t="s">
        <v>909</v>
      </c>
      <c r="C1121" s="207">
        <v>0</v>
      </c>
    </row>
    <row r="1122" spans="1:3" ht="21.95" customHeight="1">
      <c r="A1122" s="260">
        <v>2169901</v>
      </c>
      <c r="B1122" s="208" t="s">
        <v>910</v>
      </c>
      <c r="C1122" s="207">
        <v>0</v>
      </c>
    </row>
    <row r="1123" spans="1:3" ht="21.95" customHeight="1">
      <c r="A1123" s="260">
        <v>2169999</v>
      </c>
      <c r="B1123" s="208" t="s">
        <v>909</v>
      </c>
      <c r="C1123" s="207">
        <v>0</v>
      </c>
    </row>
    <row r="1124" spans="1:3" ht="21.95" customHeight="1">
      <c r="A1124" s="260">
        <v>217</v>
      </c>
      <c r="B1124" s="208" t="s">
        <v>87</v>
      </c>
      <c r="C1124" s="207">
        <v>0</v>
      </c>
    </row>
    <row r="1125" spans="1:3" ht="21.95" customHeight="1">
      <c r="A1125" s="260">
        <v>21701</v>
      </c>
      <c r="B1125" s="208" t="s">
        <v>911</v>
      </c>
      <c r="C1125" s="207">
        <v>0</v>
      </c>
    </row>
    <row r="1126" spans="1:3" ht="21.95" customHeight="1">
      <c r="A1126" s="260">
        <v>2170101</v>
      </c>
      <c r="B1126" s="208" t="s">
        <v>106</v>
      </c>
      <c r="C1126" s="207">
        <v>0</v>
      </c>
    </row>
    <row r="1127" spans="1:3" ht="21.95" customHeight="1">
      <c r="A1127" s="260">
        <v>2170102</v>
      </c>
      <c r="B1127" s="208" t="s">
        <v>107</v>
      </c>
      <c r="C1127" s="207">
        <v>0</v>
      </c>
    </row>
    <row r="1128" spans="1:3" ht="21.95" customHeight="1">
      <c r="A1128" s="260">
        <v>2170103</v>
      </c>
      <c r="B1128" s="208" t="s">
        <v>108</v>
      </c>
      <c r="C1128" s="207">
        <v>0</v>
      </c>
    </row>
    <row r="1129" spans="1:3" ht="21.95" customHeight="1">
      <c r="A1129" s="260">
        <v>2170104</v>
      </c>
      <c r="B1129" s="208" t="s">
        <v>912</v>
      </c>
      <c r="C1129" s="207">
        <v>0</v>
      </c>
    </row>
    <row r="1130" spans="1:3" ht="21.95" customHeight="1">
      <c r="A1130" s="260">
        <v>2170150</v>
      </c>
      <c r="B1130" s="208" t="s">
        <v>115</v>
      </c>
      <c r="C1130" s="207">
        <v>0</v>
      </c>
    </row>
    <row r="1131" spans="1:3" ht="21.95" customHeight="1">
      <c r="A1131" s="260">
        <v>2170199</v>
      </c>
      <c r="B1131" s="208" t="s">
        <v>913</v>
      </c>
      <c r="C1131" s="207">
        <v>0</v>
      </c>
    </row>
    <row r="1132" spans="1:3" ht="21.95" customHeight="1">
      <c r="A1132" s="260">
        <v>21702</v>
      </c>
      <c r="B1132" s="208" t="s">
        <v>914</v>
      </c>
      <c r="C1132" s="207">
        <v>0</v>
      </c>
    </row>
    <row r="1133" spans="1:3" ht="21.95" customHeight="1">
      <c r="A1133" s="260">
        <v>2170201</v>
      </c>
      <c r="B1133" s="208" t="s">
        <v>915</v>
      </c>
      <c r="C1133" s="207">
        <v>0</v>
      </c>
    </row>
    <row r="1134" spans="1:3" ht="21.95" customHeight="1">
      <c r="A1134" s="260">
        <v>2170202</v>
      </c>
      <c r="B1134" s="208" t="s">
        <v>916</v>
      </c>
      <c r="C1134" s="207">
        <v>0</v>
      </c>
    </row>
    <row r="1135" spans="1:3" ht="21.95" customHeight="1">
      <c r="A1135" s="260">
        <v>2170203</v>
      </c>
      <c r="B1135" s="208" t="s">
        <v>917</v>
      </c>
      <c r="C1135" s="207">
        <v>0</v>
      </c>
    </row>
    <row r="1136" spans="1:3" ht="21.95" customHeight="1">
      <c r="A1136" s="260">
        <v>2170204</v>
      </c>
      <c r="B1136" s="208" t="s">
        <v>918</v>
      </c>
      <c r="C1136" s="207">
        <v>0</v>
      </c>
    </row>
    <row r="1137" spans="1:3" ht="21.95" customHeight="1">
      <c r="A1137" s="260">
        <v>2170205</v>
      </c>
      <c r="B1137" s="208" t="s">
        <v>919</v>
      </c>
      <c r="C1137" s="207">
        <v>0</v>
      </c>
    </row>
    <row r="1138" spans="1:3" ht="21.95" customHeight="1">
      <c r="A1138" s="260">
        <v>2170206</v>
      </c>
      <c r="B1138" s="208" t="s">
        <v>920</v>
      </c>
      <c r="C1138" s="207">
        <v>0</v>
      </c>
    </row>
    <row r="1139" spans="1:3" ht="21.95" customHeight="1">
      <c r="A1139" s="260">
        <v>2170207</v>
      </c>
      <c r="B1139" s="208" t="s">
        <v>921</v>
      </c>
      <c r="C1139" s="207">
        <v>0</v>
      </c>
    </row>
    <row r="1140" spans="1:3" ht="21.95" customHeight="1">
      <c r="A1140" s="260">
        <v>2170208</v>
      </c>
      <c r="B1140" s="208" t="s">
        <v>922</v>
      </c>
      <c r="C1140" s="207">
        <v>0</v>
      </c>
    </row>
    <row r="1141" spans="1:3" ht="21.95" customHeight="1">
      <c r="A1141" s="260">
        <v>2170299</v>
      </c>
      <c r="B1141" s="208" t="s">
        <v>923</v>
      </c>
      <c r="C1141" s="207">
        <v>0</v>
      </c>
    </row>
    <row r="1142" spans="1:3" ht="21.95" customHeight="1">
      <c r="A1142" s="260">
        <v>21703</v>
      </c>
      <c r="B1142" s="208" t="s">
        <v>924</v>
      </c>
      <c r="C1142" s="207">
        <v>0</v>
      </c>
    </row>
    <row r="1143" spans="1:3" ht="21.95" customHeight="1">
      <c r="A1143" s="260">
        <v>2170301</v>
      </c>
      <c r="B1143" s="208" t="s">
        <v>925</v>
      </c>
      <c r="C1143" s="207">
        <v>0</v>
      </c>
    </row>
    <row r="1144" spans="1:3" ht="21.95" customHeight="1">
      <c r="A1144" s="260">
        <v>2170302</v>
      </c>
      <c r="B1144" s="208" t="s">
        <v>926</v>
      </c>
      <c r="C1144" s="207">
        <v>0</v>
      </c>
    </row>
    <row r="1145" spans="1:3" ht="21.95" customHeight="1">
      <c r="A1145" s="260">
        <v>2170303</v>
      </c>
      <c r="B1145" s="208" t="s">
        <v>927</v>
      </c>
      <c r="C1145" s="207">
        <v>0</v>
      </c>
    </row>
    <row r="1146" spans="1:3" ht="21.95" customHeight="1">
      <c r="A1146" s="260">
        <v>2170304</v>
      </c>
      <c r="B1146" s="208" t="s">
        <v>928</v>
      </c>
      <c r="C1146" s="207">
        <v>0</v>
      </c>
    </row>
    <row r="1147" spans="1:3" ht="21.95" customHeight="1">
      <c r="A1147" s="260">
        <v>2170399</v>
      </c>
      <c r="B1147" s="208" t="s">
        <v>929</v>
      </c>
      <c r="C1147" s="207">
        <v>0</v>
      </c>
    </row>
    <row r="1148" spans="1:3" ht="21.95" customHeight="1">
      <c r="A1148" s="260">
        <v>21704</v>
      </c>
      <c r="B1148" s="208" t="s">
        <v>930</v>
      </c>
      <c r="C1148" s="207">
        <v>0</v>
      </c>
    </row>
    <row r="1149" spans="1:3" ht="21.95" customHeight="1">
      <c r="A1149" s="260">
        <v>2170401</v>
      </c>
      <c r="B1149" s="208" t="s">
        <v>931</v>
      </c>
      <c r="C1149" s="207">
        <v>0</v>
      </c>
    </row>
    <row r="1150" spans="1:3" ht="21.95" customHeight="1">
      <c r="A1150" s="260">
        <v>2170499</v>
      </c>
      <c r="B1150" s="208" t="s">
        <v>932</v>
      </c>
      <c r="C1150" s="207">
        <v>0</v>
      </c>
    </row>
    <row r="1151" spans="1:3" ht="21.95" customHeight="1">
      <c r="A1151" s="260">
        <v>21799</v>
      </c>
      <c r="B1151" s="208" t="s">
        <v>933</v>
      </c>
      <c r="C1151" s="207">
        <v>0</v>
      </c>
    </row>
    <row r="1152" spans="1:3" ht="21.95" customHeight="1">
      <c r="A1152" s="260">
        <v>2179901</v>
      </c>
      <c r="B1152" s="208" t="s">
        <v>933</v>
      </c>
      <c r="C1152" s="207">
        <v>0</v>
      </c>
    </row>
    <row r="1153" spans="1:3" ht="21.95" customHeight="1">
      <c r="A1153" s="260">
        <v>219</v>
      </c>
      <c r="B1153" s="208" t="s">
        <v>88</v>
      </c>
      <c r="C1153" s="207">
        <v>0</v>
      </c>
    </row>
    <row r="1154" spans="1:3" ht="21.95" customHeight="1">
      <c r="A1154" s="260">
        <v>21901</v>
      </c>
      <c r="B1154" s="208" t="s">
        <v>934</v>
      </c>
      <c r="C1154" s="207"/>
    </row>
    <row r="1155" spans="1:3" ht="21.95" customHeight="1">
      <c r="A1155" s="260">
        <v>21902</v>
      </c>
      <c r="B1155" s="208" t="s">
        <v>935</v>
      </c>
      <c r="C1155" s="207"/>
    </row>
    <row r="1156" spans="1:3" ht="21.95" customHeight="1">
      <c r="A1156" s="260">
        <v>21903</v>
      </c>
      <c r="B1156" s="208" t="s">
        <v>936</v>
      </c>
      <c r="C1156" s="207"/>
    </row>
    <row r="1157" spans="1:3" ht="21.95" customHeight="1">
      <c r="A1157" s="260">
        <v>21904</v>
      </c>
      <c r="B1157" s="208" t="s">
        <v>937</v>
      </c>
      <c r="C1157" s="207"/>
    </row>
    <row r="1158" spans="1:3" ht="21.95" customHeight="1">
      <c r="A1158" s="260">
        <v>21905</v>
      </c>
      <c r="B1158" s="208" t="s">
        <v>938</v>
      </c>
      <c r="C1158" s="207"/>
    </row>
    <row r="1159" spans="1:3" ht="21.95" customHeight="1">
      <c r="A1159" s="260">
        <v>21906</v>
      </c>
      <c r="B1159" s="208" t="s">
        <v>939</v>
      </c>
      <c r="C1159" s="207"/>
    </row>
    <row r="1160" spans="1:3" ht="21.95" customHeight="1">
      <c r="A1160" s="260">
        <v>21907</v>
      </c>
      <c r="B1160" s="208" t="s">
        <v>940</v>
      </c>
      <c r="C1160" s="207"/>
    </row>
    <row r="1161" spans="1:3" ht="21.95" customHeight="1">
      <c r="A1161" s="260">
        <v>21908</v>
      </c>
      <c r="B1161" s="208" t="s">
        <v>941</v>
      </c>
      <c r="C1161" s="207"/>
    </row>
    <row r="1162" spans="1:3" ht="21.95" customHeight="1">
      <c r="A1162" s="260">
        <v>21999</v>
      </c>
      <c r="B1162" s="208" t="s">
        <v>94</v>
      </c>
      <c r="C1162" s="207"/>
    </row>
    <row r="1163" spans="1:3" ht="21.95" customHeight="1">
      <c r="A1163" s="260">
        <v>220</v>
      </c>
      <c r="B1163" s="208" t="s">
        <v>89</v>
      </c>
      <c r="C1163" s="207">
        <v>3353</v>
      </c>
    </row>
    <row r="1164" spans="1:3" ht="21.95" customHeight="1">
      <c r="A1164" s="260">
        <v>22001</v>
      </c>
      <c r="B1164" s="208" t="s">
        <v>942</v>
      </c>
      <c r="C1164" s="207">
        <v>3290</v>
      </c>
    </row>
    <row r="1165" spans="1:3" ht="21.95" customHeight="1">
      <c r="A1165" s="260">
        <v>2200101</v>
      </c>
      <c r="B1165" s="208" t="s">
        <v>106</v>
      </c>
      <c r="C1165" s="207">
        <v>2995</v>
      </c>
    </row>
    <row r="1166" spans="1:3" ht="21.95" customHeight="1">
      <c r="A1166" s="260">
        <v>2200102</v>
      </c>
      <c r="B1166" s="208" t="s">
        <v>107</v>
      </c>
      <c r="C1166" s="207">
        <v>238</v>
      </c>
    </row>
    <row r="1167" spans="1:3" ht="21.95" customHeight="1">
      <c r="A1167" s="260">
        <v>2200103</v>
      </c>
      <c r="B1167" s="208" t="s">
        <v>108</v>
      </c>
      <c r="C1167" s="207">
        <v>0</v>
      </c>
    </row>
    <row r="1168" spans="1:3" ht="21.95" customHeight="1">
      <c r="A1168" s="260">
        <v>2200104</v>
      </c>
      <c r="B1168" s="208" t="s">
        <v>943</v>
      </c>
      <c r="C1168" s="207">
        <v>0</v>
      </c>
    </row>
    <row r="1169" spans="1:3" ht="21.95" customHeight="1">
      <c r="A1169" s="260">
        <v>2200106</v>
      </c>
      <c r="B1169" s="208" t="s">
        <v>944</v>
      </c>
      <c r="C1169" s="207">
        <v>0</v>
      </c>
    </row>
    <row r="1170" spans="1:3" ht="21.95" customHeight="1">
      <c r="A1170" s="260">
        <v>2200107</v>
      </c>
      <c r="B1170" s="208" t="s">
        <v>945</v>
      </c>
      <c r="C1170" s="207">
        <v>0</v>
      </c>
    </row>
    <row r="1171" spans="1:3" ht="21.95" customHeight="1">
      <c r="A1171" s="260">
        <v>2200108</v>
      </c>
      <c r="B1171" s="208" t="s">
        <v>946</v>
      </c>
      <c r="C1171" s="207">
        <v>0</v>
      </c>
    </row>
    <row r="1172" spans="1:3" ht="21.95" customHeight="1">
      <c r="A1172" s="260">
        <v>2200109</v>
      </c>
      <c r="B1172" s="208" t="s">
        <v>947</v>
      </c>
      <c r="C1172" s="207">
        <v>0</v>
      </c>
    </row>
    <row r="1173" spans="1:3" ht="21.95" customHeight="1">
      <c r="A1173" s="260">
        <v>2200112</v>
      </c>
      <c r="B1173" s="208" t="s">
        <v>948</v>
      </c>
      <c r="C1173" s="207">
        <v>57</v>
      </c>
    </row>
    <row r="1174" spans="1:3" ht="21.95" customHeight="1">
      <c r="A1174" s="260">
        <v>2200113</v>
      </c>
      <c r="B1174" s="208" t="s">
        <v>949</v>
      </c>
      <c r="C1174" s="207">
        <v>0</v>
      </c>
    </row>
    <row r="1175" spans="1:3" ht="21.95" customHeight="1">
      <c r="A1175" s="260">
        <v>2200114</v>
      </c>
      <c r="B1175" s="208" t="s">
        <v>950</v>
      </c>
      <c r="C1175" s="207">
        <v>0</v>
      </c>
    </row>
    <row r="1176" spans="1:3" ht="21.95" customHeight="1">
      <c r="A1176" s="260">
        <v>2200115</v>
      </c>
      <c r="B1176" s="208" t="s">
        <v>951</v>
      </c>
      <c r="C1176" s="207">
        <v>0</v>
      </c>
    </row>
    <row r="1177" spans="1:3" ht="21.95" customHeight="1">
      <c r="A1177" s="260">
        <v>2200116</v>
      </c>
      <c r="B1177" s="208" t="s">
        <v>952</v>
      </c>
      <c r="C1177" s="207">
        <v>0</v>
      </c>
    </row>
    <row r="1178" spans="1:3" ht="21.95" customHeight="1">
      <c r="A1178" s="260">
        <v>2200119</v>
      </c>
      <c r="B1178" s="208" t="s">
        <v>953</v>
      </c>
      <c r="C1178" s="207">
        <v>0</v>
      </c>
    </row>
    <row r="1179" spans="1:3" ht="21.95" customHeight="1">
      <c r="A1179" s="260">
        <v>2200120</v>
      </c>
      <c r="B1179" s="208" t="s">
        <v>954</v>
      </c>
      <c r="C1179" s="207">
        <v>0</v>
      </c>
    </row>
    <row r="1180" spans="1:3" ht="21.95" customHeight="1">
      <c r="A1180" s="260">
        <v>2200121</v>
      </c>
      <c r="B1180" s="208" t="s">
        <v>955</v>
      </c>
      <c r="C1180" s="207">
        <v>0</v>
      </c>
    </row>
    <row r="1181" spans="1:3" ht="21.95" customHeight="1">
      <c r="A1181" s="260">
        <v>2200122</v>
      </c>
      <c r="B1181" s="208" t="s">
        <v>956</v>
      </c>
      <c r="C1181" s="207">
        <v>0</v>
      </c>
    </row>
    <row r="1182" spans="1:3" ht="21.95" customHeight="1">
      <c r="A1182" s="260">
        <v>2200123</v>
      </c>
      <c r="B1182" s="208" t="s">
        <v>957</v>
      </c>
      <c r="C1182" s="207">
        <v>0</v>
      </c>
    </row>
    <row r="1183" spans="1:3" ht="21.95" customHeight="1">
      <c r="A1183" s="260">
        <v>2200124</v>
      </c>
      <c r="B1183" s="208" t="s">
        <v>958</v>
      </c>
      <c r="C1183" s="207">
        <v>0</v>
      </c>
    </row>
    <row r="1184" spans="1:3" ht="21.95" customHeight="1">
      <c r="A1184" s="260">
        <v>2200125</v>
      </c>
      <c r="B1184" s="208" t="s">
        <v>959</v>
      </c>
      <c r="C1184" s="207">
        <v>0</v>
      </c>
    </row>
    <row r="1185" spans="1:3" ht="21.95" customHeight="1">
      <c r="A1185" s="260">
        <v>2200126</v>
      </c>
      <c r="B1185" s="208" t="s">
        <v>960</v>
      </c>
      <c r="C1185" s="207">
        <v>0</v>
      </c>
    </row>
    <row r="1186" spans="1:3" ht="21.95" customHeight="1">
      <c r="A1186" s="260">
        <v>2200127</v>
      </c>
      <c r="B1186" s="208" t="s">
        <v>961</v>
      </c>
      <c r="C1186" s="207">
        <v>0</v>
      </c>
    </row>
    <row r="1187" spans="1:3" ht="21.95" customHeight="1">
      <c r="A1187" s="260">
        <v>2200128</v>
      </c>
      <c r="B1187" s="208" t="s">
        <v>962</v>
      </c>
      <c r="C1187" s="207">
        <v>0</v>
      </c>
    </row>
    <row r="1188" spans="1:3" ht="21.95" customHeight="1">
      <c r="A1188" s="260">
        <v>2200129</v>
      </c>
      <c r="B1188" s="208" t="s">
        <v>963</v>
      </c>
      <c r="C1188" s="207">
        <v>0</v>
      </c>
    </row>
    <row r="1189" spans="1:3" ht="21.95" customHeight="1">
      <c r="A1189" s="260">
        <v>2200150</v>
      </c>
      <c r="B1189" s="208" t="s">
        <v>115</v>
      </c>
      <c r="C1189" s="207">
        <v>0</v>
      </c>
    </row>
    <row r="1190" spans="1:3" ht="21.95" customHeight="1">
      <c r="A1190" s="260">
        <v>2200199</v>
      </c>
      <c r="B1190" s="208" t="s">
        <v>964</v>
      </c>
      <c r="C1190" s="207">
        <v>0</v>
      </c>
    </row>
    <row r="1191" spans="1:3" ht="21.95" customHeight="1">
      <c r="A1191" s="260">
        <v>22005</v>
      </c>
      <c r="B1191" s="208" t="s">
        <v>965</v>
      </c>
      <c r="C1191" s="207">
        <v>63</v>
      </c>
    </row>
    <row r="1192" spans="1:3" ht="21.95" customHeight="1">
      <c r="A1192" s="260">
        <v>2200501</v>
      </c>
      <c r="B1192" s="208" t="s">
        <v>106</v>
      </c>
      <c r="C1192" s="207">
        <v>8</v>
      </c>
    </row>
    <row r="1193" spans="1:3" ht="21.95" customHeight="1">
      <c r="A1193" s="260">
        <v>2200502</v>
      </c>
      <c r="B1193" s="208" t="s">
        <v>107</v>
      </c>
      <c r="C1193" s="207">
        <v>13</v>
      </c>
    </row>
    <row r="1194" spans="1:3" ht="21.95" customHeight="1">
      <c r="A1194" s="260">
        <v>2200503</v>
      </c>
      <c r="B1194" s="208" t="s">
        <v>108</v>
      </c>
      <c r="C1194" s="207">
        <v>0</v>
      </c>
    </row>
    <row r="1195" spans="1:3" ht="21.95" customHeight="1">
      <c r="A1195" s="260">
        <v>2200504</v>
      </c>
      <c r="B1195" s="208" t="s">
        <v>966</v>
      </c>
      <c r="C1195" s="207">
        <v>0</v>
      </c>
    </row>
    <row r="1196" spans="1:3" ht="21.95" customHeight="1">
      <c r="A1196" s="260">
        <v>2200506</v>
      </c>
      <c r="B1196" s="208" t="s">
        <v>967</v>
      </c>
      <c r="C1196" s="207">
        <v>0</v>
      </c>
    </row>
    <row r="1197" spans="1:3" ht="21.95" customHeight="1">
      <c r="A1197" s="260">
        <v>2200507</v>
      </c>
      <c r="B1197" s="208" t="s">
        <v>968</v>
      </c>
      <c r="C1197" s="207">
        <v>0</v>
      </c>
    </row>
    <row r="1198" spans="1:3" ht="21.95" customHeight="1">
      <c r="A1198" s="260">
        <v>2200508</v>
      </c>
      <c r="B1198" s="208" t="s">
        <v>969</v>
      </c>
      <c r="C1198" s="207">
        <v>0</v>
      </c>
    </row>
    <row r="1199" spans="1:3" ht="21.95" customHeight="1">
      <c r="A1199" s="260">
        <v>2200509</v>
      </c>
      <c r="B1199" s="208" t="s">
        <v>970</v>
      </c>
      <c r="C1199" s="207">
        <v>0</v>
      </c>
    </row>
    <row r="1200" spans="1:3" ht="21.95" customHeight="1">
      <c r="A1200" s="260">
        <v>2200510</v>
      </c>
      <c r="B1200" s="208" t="s">
        <v>971</v>
      </c>
      <c r="C1200" s="207">
        <v>18</v>
      </c>
    </row>
    <row r="1201" spans="1:3" ht="21.95" customHeight="1">
      <c r="A1201" s="260">
        <v>2200511</v>
      </c>
      <c r="B1201" s="208" t="s">
        <v>972</v>
      </c>
      <c r="C1201" s="207">
        <v>0</v>
      </c>
    </row>
    <row r="1202" spans="1:3" ht="21.95" customHeight="1">
      <c r="A1202" s="260">
        <v>2200512</v>
      </c>
      <c r="B1202" s="208" t="s">
        <v>973</v>
      </c>
      <c r="C1202" s="207">
        <v>0</v>
      </c>
    </row>
    <row r="1203" spans="1:3" ht="21.95" customHeight="1">
      <c r="A1203" s="260">
        <v>2200513</v>
      </c>
      <c r="B1203" s="208" t="s">
        <v>974</v>
      </c>
      <c r="C1203" s="207">
        <v>0</v>
      </c>
    </row>
    <row r="1204" spans="1:3" ht="21.95" customHeight="1">
      <c r="A1204" s="260">
        <v>2200514</v>
      </c>
      <c r="B1204" s="208" t="s">
        <v>975</v>
      </c>
      <c r="C1204" s="207">
        <v>0</v>
      </c>
    </row>
    <row r="1205" spans="1:3" ht="21.95" customHeight="1">
      <c r="A1205" s="260">
        <v>2200599</v>
      </c>
      <c r="B1205" s="208" t="s">
        <v>976</v>
      </c>
      <c r="C1205" s="207">
        <v>24</v>
      </c>
    </row>
    <row r="1206" spans="1:3" ht="21.95" customHeight="1">
      <c r="A1206" s="260">
        <v>22099</v>
      </c>
      <c r="B1206" s="208" t="s">
        <v>977</v>
      </c>
      <c r="C1206" s="207">
        <v>0</v>
      </c>
    </row>
    <row r="1207" spans="1:3" ht="21.95" customHeight="1">
      <c r="A1207" s="260">
        <v>2209901</v>
      </c>
      <c r="B1207" s="208" t="s">
        <v>977</v>
      </c>
      <c r="C1207" s="207">
        <v>0</v>
      </c>
    </row>
    <row r="1208" spans="1:3" ht="21.95" customHeight="1">
      <c r="A1208" s="260">
        <v>221</v>
      </c>
      <c r="B1208" s="208" t="s">
        <v>90</v>
      </c>
      <c r="C1208" s="207">
        <v>5941</v>
      </c>
    </row>
    <row r="1209" spans="1:3" ht="21.95" customHeight="1">
      <c r="A1209" s="260">
        <v>22101</v>
      </c>
      <c r="B1209" s="208" t="s">
        <v>978</v>
      </c>
      <c r="C1209" s="207">
        <v>60</v>
      </c>
    </row>
    <row r="1210" spans="1:3" ht="21.95" customHeight="1">
      <c r="A1210" s="260">
        <v>2210101</v>
      </c>
      <c r="B1210" s="208" t="s">
        <v>979</v>
      </c>
      <c r="C1210" s="207">
        <v>0</v>
      </c>
    </row>
    <row r="1211" spans="1:3" ht="21.95" customHeight="1">
      <c r="A1211" s="260">
        <v>2210102</v>
      </c>
      <c r="B1211" s="208" t="s">
        <v>980</v>
      </c>
      <c r="C1211" s="207">
        <v>0</v>
      </c>
    </row>
    <row r="1212" spans="1:3" ht="21.95" customHeight="1">
      <c r="A1212" s="260">
        <v>2210103</v>
      </c>
      <c r="B1212" s="208" t="s">
        <v>981</v>
      </c>
      <c r="C1212" s="207">
        <v>60</v>
      </c>
    </row>
    <row r="1213" spans="1:3" ht="21.95" customHeight="1">
      <c r="A1213" s="260">
        <v>2210104</v>
      </c>
      <c r="B1213" s="208" t="s">
        <v>982</v>
      </c>
      <c r="C1213" s="207">
        <v>0</v>
      </c>
    </row>
    <row r="1214" spans="1:3" ht="21.95" customHeight="1">
      <c r="A1214" s="260">
        <v>2210105</v>
      </c>
      <c r="B1214" s="208" t="s">
        <v>983</v>
      </c>
      <c r="C1214" s="207">
        <v>0</v>
      </c>
    </row>
    <row r="1215" spans="1:3" ht="21.95" customHeight="1">
      <c r="A1215" s="260">
        <v>2210106</v>
      </c>
      <c r="B1215" s="208" t="s">
        <v>984</v>
      </c>
      <c r="C1215" s="207">
        <v>0</v>
      </c>
    </row>
    <row r="1216" spans="1:3" ht="21.95" customHeight="1">
      <c r="A1216" s="260">
        <v>2210107</v>
      </c>
      <c r="B1216" s="208" t="s">
        <v>985</v>
      </c>
      <c r="C1216" s="207">
        <v>0</v>
      </c>
    </row>
    <row r="1217" spans="1:3" ht="21.95" customHeight="1">
      <c r="A1217" s="260">
        <v>2210108</v>
      </c>
      <c r="B1217" s="208" t="s">
        <v>986</v>
      </c>
      <c r="C1217" s="207">
        <v>0</v>
      </c>
    </row>
    <row r="1218" spans="1:3" ht="21.95" customHeight="1">
      <c r="A1218" s="260">
        <v>2210109</v>
      </c>
      <c r="B1218" s="208" t="s">
        <v>987</v>
      </c>
      <c r="C1218" s="207">
        <v>0</v>
      </c>
    </row>
    <row r="1219" spans="1:3" ht="21.95" customHeight="1">
      <c r="A1219" s="260">
        <v>2210199</v>
      </c>
      <c r="B1219" s="208" t="s">
        <v>988</v>
      </c>
      <c r="C1219" s="207">
        <v>0</v>
      </c>
    </row>
    <row r="1220" spans="1:3" ht="21.95" customHeight="1">
      <c r="A1220" s="260">
        <v>22102</v>
      </c>
      <c r="B1220" s="208" t="s">
        <v>989</v>
      </c>
      <c r="C1220" s="207">
        <v>5881</v>
      </c>
    </row>
    <row r="1221" spans="1:3" ht="21.95" customHeight="1">
      <c r="A1221" s="260">
        <v>2210201</v>
      </c>
      <c r="B1221" s="208" t="s">
        <v>990</v>
      </c>
      <c r="C1221" s="207">
        <v>5881</v>
      </c>
    </row>
    <row r="1222" spans="1:3" ht="21.95" customHeight="1">
      <c r="A1222" s="260">
        <v>2210202</v>
      </c>
      <c r="B1222" s="208" t="s">
        <v>991</v>
      </c>
      <c r="C1222" s="207">
        <v>0</v>
      </c>
    </row>
    <row r="1223" spans="1:3" ht="21.95" customHeight="1">
      <c r="A1223" s="260">
        <v>2210203</v>
      </c>
      <c r="B1223" s="208" t="s">
        <v>992</v>
      </c>
      <c r="C1223" s="207">
        <v>0</v>
      </c>
    </row>
    <row r="1224" spans="1:3" ht="21.95" customHeight="1">
      <c r="A1224" s="260">
        <v>22103</v>
      </c>
      <c r="B1224" s="208" t="s">
        <v>993</v>
      </c>
      <c r="C1224" s="207">
        <v>0</v>
      </c>
    </row>
    <row r="1225" spans="1:3" ht="21.95" customHeight="1">
      <c r="A1225" s="260">
        <v>2210301</v>
      </c>
      <c r="B1225" s="208" t="s">
        <v>994</v>
      </c>
      <c r="C1225" s="207">
        <v>0</v>
      </c>
    </row>
    <row r="1226" spans="1:3" ht="21.95" customHeight="1">
      <c r="A1226" s="260">
        <v>2210302</v>
      </c>
      <c r="B1226" s="208" t="s">
        <v>995</v>
      </c>
      <c r="C1226" s="207">
        <v>0</v>
      </c>
    </row>
    <row r="1227" spans="1:3" ht="21.95" customHeight="1">
      <c r="A1227" s="260">
        <v>2210399</v>
      </c>
      <c r="B1227" s="208" t="s">
        <v>996</v>
      </c>
      <c r="C1227" s="207">
        <v>0</v>
      </c>
    </row>
    <row r="1228" spans="1:3" ht="21.95" customHeight="1">
      <c r="A1228" s="260">
        <v>222</v>
      </c>
      <c r="B1228" s="208" t="s">
        <v>91</v>
      </c>
      <c r="C1228" s="207">
        <v>95</v>
      </c>
    </row>
    <row r="1229" spans="1:3" ht="21.95" customHeight="1">
      <c r="A1229" s="260">
        <v>22201</v>
      </c>
      <c r="B1229" s="208" t="s">
        <v>997</v>
      </c>
      <c r="C1229" s="207">
        <v>95</v>
      </c>
    </row>
    <row r="1230" spans="1:3" ht="21.95" customHeight="1">
      <c r="A1230" s="260">
        <v>2220101</v>
      </c>
      <c r="B1230" s="208" t="s">
        <v>106</v>
      </c>
      <c r="C1230" s="207">
        <v>0</v>
      </c>
    </row>
    <row r="1231" spans="1:3" ht="21.95" customHeight="1">
      <c r="A1231" s="260">
        <v>2220102</v>
      </c>
      <c r="B1231" s="208" t="s">
        <v>107</v>
      </c>
      <c r="C1231" s="207">
        <v>0</v>
      </c>
    </row>
    <row r="1232" spans="1:3" ht="21.95" customHeight="1">
      <c r="A1232" s="260">
        <v>2220103</v>
      </c>
      <c r="B1232" s="208" t="s">
        <v>108</v>
      </c>
      <c r="C1232" s="207">
        <v>0</v>
      </c>
    </row>
    <row r="1233" spans="1:3" ht="21.95" customHeight="1">
      <c r="A1233" s="260">
        <v>2220104</v>
      </c>
      <c r="B1233" s="208" t="s">
        <v>998</v>
      </c>
      <c r="C1233" s="207">
        <v>0</v>
      </c>
    </row>
    <row r="1234" spans="1:3" ht="21.95" customHeight="1">
      <c r="A1234" s="260">
        <v>2220105</v>
      </c>
      <c r="B1234" s="208" t="s">
        <v>999</v>
      </c>
      <c r="C1234" s="207">
        <v>0</v>
      </c>
    </row>
    <row r="1235" spans="1:3" ht="21.95" customHeight="1">
      <c r="A1235" s="260">
        <v>2220106</v>
      </c>
      <c r="B1235" s="208" t="s">
        <v>1000</v>
      </c>
      <c r="C1235" s="207">
        <v>0</v>
      </c>
    </row>
    <row r="1236" spans="1:3" ht="21.95" customHeight="1">
      <c r="A1236" s="260">
        <v>2220107</v>
      </c>
      <c r="B1236" s="208" t="s">
        <v>1001</v>
      </c>
      <c r="C1236" s="207">
        <v>0</v>
      </c>
    </row>
    <row r="1237" spans="1:3" ht="21.95" customHeight="1">
      <c r="A1237" s="260">
        <v>2220112</v>
      </c>
      <c r="B1237" s="208" t="s">
        <v>1002</v>
      </c>
      <c r="C1237" s="207">
        <v>0</v>
      </c>
    </row>
    <row r="1238" spans="1:3" ht="21.95" customHeight="1">
      <c r="A1238" s="260">
        <v>2220113</v>
      </c>
      <c r="B1238" s="208" t="s">
        <v>1003</v>
      </c>
      <c r="C1238" s="207">
        <v>0</v>
      </c>
    </row>
    <row r="1239" spans="1:3" ht="21.95" customHeight="1">
      <c r="A1239" s="260">
        <v>2220114</v>
      </c>
      <c r="B1239" s="208" t="s">
        <v>1004</v>
      </c>
      <c r="C1239" s="207">
        <v>0</v>
      </c>
    </row>
    <row r="1240" spans="1:3" ht="21.95" customHeight="1">
      <c r="A1240" s="260">
        <v>2220115</v>
      </c>
      <c r="B1240" s="208" t="s">
        <v>1005</v>
      </c>
      <c r="C1240" s="207">
        <v>95</v>
      </c>
    </row>
    <row r="1241" spans="1:3" ht="21.95" customHeight="1">
      <c r="A1241" s="260">
        <v>2220118</v>
      </c>
      <c r="B1241" s="208" t="s">
        <v>1006</v>
      </c>
      <c r="C1241" s="207">
        <v>0</v>
      </c>
    </row>
    <row r="1242" spans="1:3" ht="21.95" customHeight="1">
      <c r="A1242" s="260">
        <v>2220150</v>
      </c>
      <c r="B1242" s="208" t="s">
        <v>115</v>
      </c>
      <c r="C1242" s="207">
        <v>0</v>
      </c>
    </row>
    <row r="1243" spans="1:3" ht="21.95" customHeight="1">
      <c r="A1243" s="260">
        <v>2220199</v>
      </c>
      <c r="B1243" s="208" t="s">
        <v>1007</v>
      </c>
      <c r="C1243" s="207">
        <v>0</v>
      </c>
    </row>
    <row r="1244" spans="1:3" ht="21.95" customHeight="1">
      <c r="A1244" s="260">
        <v>22202</v>
      </c>
      <c r="B1244" s="208" t="s">
        <v>1008</v>
      </c>
      <c r="C1244" s="207">
        <v>0</v>
      </c>
    </row>
    <row r="1245" spans="1:3" ht="21.95" customHeight="1">
      <c r="A1245" s="260">
        <v>2220201</v>
      </c>
      <c r="B1245" s="208" t="s">
        <v>106</v>
      </c>
      <c r="C1245" s="207">
        <v>0</v>
      </c>
    </row>
    <row r="1246" spans="1:3" ht="21.95" customHeight="1">
      <c r="A1246" s="260">
        <v>2220202</v>
      </c>
      <c r="B1246" s="208" t="s">
        <v>107</v>
      </c>
      <c r="C1246" s="207">
        <v>0</v>
      </c>
    </row>
    <row r="1247" spans="1:3" ht="21.95" customHeight="1">
      <c r="A1247" s="260">
        <v>2220203</v>
      </c>
      <c r="B1247" s="208" t="s">
        <v>108</v>
      </c>
      <c r="C1247" s="207">
        <v>0</v>
      </c>
    </row>
    <row r="1248" spans="1:3" ht="21.95" customHeight="1">
      <c r="A1248" s="260">
        <v>2220204</v>
      </c>
      <c r="B1248" s="208" t="s">
        <v>1009</v>
      </c>
      <c r="C1248" s="207">
        <v>0</v>
      </c>
    </row>
    <row r="1249" spans="1:3" ht="21.95" customHeight="1">
      <c r="A1249" s="260">
        <v>2220205</v>
      </c>
      <c r="B1249" s="208" t="s">
        <v>1010</v>
      </c>
      <c r="C1249" s="207">
        <v>0</v>
      </c>
    </row>
    <row r="1250" spans="1:3" ht="21.95" customHeight="1">
      <c r="A1250" s="260">
        <v>2220206</v>
      </c>
      <c r="B1250" s="208" t="s">
        <v>1011</v>
      </c>
      <c r="C1250" s="207">
        <v>0</v>
      </c>
    </row>
    <row r="1251" spans="1:3" ht="21.95" customHeight="1">
      <c r="A1251" s="260">
        <v>2220207</v>
      </c>
      <c r="B1251" s="208" t="s">
        <v>1012</v>
      </c>
      <c r="C1251" s="207">
        <v>0</v>
      </c>
    </row>
    <row r="1252" spans="1:3" ht="21.95" customHeight="1">
      <c r="A1252" s="260">
        <v>2220209</v>
      </c>
      <c r="B1252" s="208" t="s">
        <v>1013</v>
      </c>
      <c r="C1252" s="207">
        <v>0</v>
      </c>
    </row>
    <row r="1253" spans="1:3" ht="21.95" customHeight="1">
      <c r="A1253" s="260">
        <v>2220210</v>
      </c>
      <c r="B1253" s="208" t="s">
        <v>1014</v>
      </c>
      <c r="C1253" s="207">
        <v>0</v>
      </c>
    </row>
    <row r="1254" spans="1:3" ht="21.95" customHeight="1">
      <c r="A1254" s="260">
        <v>2220211</v>
      </c>
      <c r="B1254" s="208" t="s">
        <v>1015</v>
      </c>
      <c r="C1254" s="207">
        <v>0</v>
      </c>
    </row>
    <row r="1255" spans="1:3" ht="21.95" customHeight="1">
      <c r="A1255" s="260">
        <v>2220212</v>
      </c>
      <c r="B1255" s="208" t="s">
        <v>1016</v>
      </c>
      <c r="C1255" s="207">
        <v>0</v>
      </c>
    </row>
    <row r="1256" spans="1:3" ht="21.95" customHeight="1">
      <c r="A1256" s="260">
        <v>2220250</v>
      </c>
      <c r="B1256" s="208" t="s">
        <v>115</v>
      </c>
      <c r="C1256" s="207">
        <v>0</v>
      </c>
    </row>
    <row r="1257" spans="1:3" ht="21.95" customHeight="1">
      <c r="A1257" s="260">
        <v>2220299</v>
      </c>
      <c r="B1257" s="208" t="s">
        <v>1017</v>
      </c>
      <c r="C1257" s="207">
        <v>0</v>
      </c>
    </row>
    <row r="1258" spans="1:3" ht="21.95" customHeight="1">
      <c r="A1258" s="260">
        <v>22203</v>
      </c>
      <c r="B1258" s="208" t="s">
        <v>1018</v>
      </c>
      <c r="C1258" s="207">
        <v>0</v>
      </c>
    </row>
    <row r="1259" spans="1:3" ht="21.95" customHeight="1">
      <c r="A1259" s="260">
        <v>2220301</v>
      </c>
      <c r="B1259" s="208" t="s">
        <v>1019</v>
      </c>
      <c r="C1259" s="207">
        <v>0</v>
      </c>
    </row>
    <row r="1260" spans="1:3" ht="21.95" customHeight="1">
      <c r="A1260" s="260">
        <v>2220303</v>
      </c>
      <c r="B1260" s="208" t="s">
        <v>1020</v>
      </c>
      <c r="C1260" s="207">
        <v>0</v>
      </c>
    </row>
    <row r="1261" spans="1:3" ht="21.95" customHeight="1">
      <c r="A1261" s="260">
        <v>2220304</v>
      </c>
      <c r="B1261" s="208" t="s">
        <v>1021</v>
      </c>
      <c r="C1261" s="207">
        <v>0</v>
      </c>
    </row>
    <row r="1262" spans="1:3" ht="21.95" customHeight="1">
      <c r="A1262" s="260">
        <v>2220399</v>
      </c>
      <c r="B1262" s="208" t="s">
        <v>1022</v>
      </c>
      <c r="C1262" s="207">
        <v>0</v>
      </c>
    </row>
    <row r="1263" spans="1:3" ht="21.95" customHeight="1">
      <c r="A1263" s="260">
        <v>22204</v>
      </c>
      <c r="B1263" s="208" t="s">
        <v>1023</v>
      </c>
      <c r="C1263" s="207">
        <v>0</v>
      </c>
    </row>
    <row r="1264" spans="1:3" ht="21.95" customHeight="1">
      <c r="A1264" s="260">
        <v>2220401</v>
      </c>
      <c r="B1264" s="208" t="s">
        <v>1024</v>
      </c>
      <c r="C1264" s="207">
        <v>0</v>
      </c>
    </row>
    <row r="1265" spans="1:3" ht="21.95" customHeight="1">
      <c r="A1265" s="260">
        <v>2220402</v>
      </c>
      <c r="B1265" s="208" t="s">
        <v>1025</v>
      </c>
      <c r="C1265" s="207">
        <v>0</v>
      </c>
    </row>
    <row r="1266" spans="1:3" ht="21.95" customHeight="1">
      <c r="A1266" s="260">
        <v>2220403</v>
      </c>
      <c r="B1266" s="208" t="s">
        <v>1026</v>
      </c>
      <c r="C1266" s="207">
        <v>0</v>
      </c>
    </row>
    <row r="1267" spans="1:3" ht="21.95" customHeight="1">
      <c r="A1267" s="260">
        <v>2220404</v>
      </c>
      <c r="B1267" s="208" t="s">
        <v>1027</v>
      </c>
      <c r="C1267" s="207">
        <v>0</v>
      </c>
    </row>
    <row r="1268" spans="1:3" ht="21.95" customHeight="1">
      <c r="A1268" s="260">
        <v>2220499</v>
      </c>
      <c r="B1268" s="208" t="s">
        <v>1028</v>
      </c>
      <c r="C1268" s="207">
        <v>0</v>
      </c>
    </row>
    <row r="1269" spans="1:3" ht="21.95" customHeight="1">
      <c r="A1269" s="260">
        <v>22205</v>
      </c>
      <c r="B1269" s="208" t="s">
        <v>1029</v>
      </c>
      <c r="C1269" s="207">
        <v>0</v>
      </c>
    </row>
    <row r="1270" spans="1:3" ht="21.95" customHeight="1">
      <c r="A1270" s="260">
        <v>2220501</v>
      </c>
      <c r="B1270" s="208" t="s">
        <v>1030</v>
      </c>
      <c r="C1270" s="207">
        <v>0</v>
      </c>
    </row>
    <row r="1271" spans="1:3" ht="21.95" customHeight="1">
      <c r="A1271" s="260">
        <v>2220502</v>
      </c>
      <c r="B1271" s="208" t="s">
        <v>1031</v>
      </c>
      <c r="C1271" s="207">
        <v>0</v>
      </c>
    </row>
    <row r="1272" spans="1:3" ht="21.95" customHeight="1">
      <c r="A1272" s="260">
        <v>2220503</v>
      </c>
      <c r="B1272" s="208" t="s">
        <v>1032</v>
      </c>
      <c r="C1272" s="207">
        <v>0</v>
      </c>
    </row>
    <row r="1273" spans="1:3" ht="21.95" customHeight="1">
      <c r="A1273" s="260">
        <v>2220504</v>
      </c>
      <c r="B1273" s="208" t="s">
        <v>1033</v>
      </c>
      <c r="C1273" s="207">
        <v>0</v>
      </c>
    </row>
    <row r="1274" spans="1:3" ht="21.95" customHeight="1">
      <c r="A1274" s="260">
        <v>2220505</v>
      </c>
      <c r="B1274" s="208" t="s">
        <v>1034</v>
      </c>
      <c r="C1274" s="207">
        <v>0</v>
      </c>
    </row>
    <row r="1275" spans="1:3" ht="21.95" customHeight="1">
      <c r="A1275" s="260">
        <v>2220506</v>
      </c>
      <c r="B1275" s="208" t="s">
        <v>1035</v>
      </c>
      <c r="C1275" s="207">
        <v>0</v>
      </c>
    </row>
    <row r="1276" spans="1:3" ht="21.95" customHeight="1">
      <c r="A1276" s="260">
        <v>2220507</v>
      </c>
      <c r="B1276" s="208" t="s">
        <v>1036</v>
      </c>
      <c r="C1276" s="207">
        <v>0</v>
      </c>
    </row>
    <row r="1277" spans="1:3" ht="21.95" customHeight="1">
      <c r="A1277" s="260">
        <v>2220508</v>
      </c>
      <c r="B1277" s="208" t="s">
        <v>1037</v>
      </c>
      <c r="C1277" s="207">
        <v>0</v>
      </c>
    </row>
    <row r="1278" spans="1:3" ht="21.95" customHeight="1">
      <c r="A1278" s="260">
        <v>2220509</v>
      </c>
      <c r="B1278" s="208" t="s">
        <v>1038</v>
      </c>
      <c r="C1278" s="207">
        <v>0</v>
      </c>
    </row>
    <row r="1279" spans="1:3" ht="21.95" customHeight="1">
      <c r="A1279" s="260">
        <v>2220510</v>
      </c>
      <c r="B1279" s="208" t="s">
        <v>1039</v>
      </c>
      <c r="C1279" s="207">
        <v>0</v>
      </c>
    </row>
    <row r="1280" spans="1:3" ht="21.95" customHeight="1">
      <c r="A1280" s="260">
        <v>2220599</v>
      </c>
      <c r="B1280" s="208" t="s">
        <v>1040</v>
      </c>
      <c r="C1280" s="207">
        <v>0</v>
      </c>
    </row>
    <row r="1281" spans="1:3" ht="21.95" customHeight="1">
      <c r="A1281" s="260">
        <v>224</v>
      </c>
      <c r="B1281" s="208" t="s">
        <v>92</v>
      </c>
      <c r="C1281" s="207">
        <v>3403</v>
      </c>
    </row>
    <row r="1282" spans="1:3" ht="21.95" customHeight="1">
      <c r="A1282" s="260">
        <v>22401</v>
      </c>
      <c r="B1282" s="208" t="s">
        <v>1041</v>
      </c>
      <c r="C1282" s="207">
        <v>2946</v>
      </c>
    </row>
    <row r="1283" spans="1:3" ht="21.95" customHeight="1">
      <c r="A1283" s="260">
        <v>2240101</v>
      </c>
      <c r="B1283" s="208" t="s">
        <v>106</v>
      </c>
      <c r="C1283" s="207">
        <v>765</v>
      </c>
    </row>
    <row r="1284" spans="1:3" ht="21.95" customHeight="1">
      <c r="A1284" s="260">
        <v>2240102</v>
      </c>
      <c r="B1284" s="208" t="s">
        <v>107</v>
      </c>
      <c r="C1284" s="207">
        <v>100</v>
      </c>
    </row>
    <row r="1285" spans="1:3" ht="21.95" customHeight="1">
      <c r="A1285" s="260">
        <v>2240103</v>
      </c>
      <c r="B1285" s="208" t="s">
        <v>108</v>
      </c>
      <c r="C1285" s="207">
        <v>0</v>
      </c>
    </row>
    <row r="1286" spans="1:3" ht="21.95" customHeight="1">
      <c r="A1286" s="260">
        <v>2240104</v>
      </c>
      <c r="B1286" s="208" t="s">
        <v>1042</v>
      </c>
      <c r="C1286" s="207">
        <v>0</v>
      </c>
    </row>
    <row r="1287" spans="1:3" ht="21.95" customHeight="1">
      <c r="A1287" s="260">
        <v>2240105</v>
      </c>
      <c r="B1287" s="208" t="s">
        <v>1043</v>
      </c>
      <c r="C1287" s="207">
        <v>0</v>
      </c>
    </row>
    <row r="1288" spans="1:3" ht="21.95" customHeight="1">
      <c r="A1288" s="260">
        <v>2240106</v>
      </c>
      <c r="B1288" s="208" t="s">
        <v>1044</v>
      </c>
      <c r="C1288" s="207">
        <v>1081</v>
      </c>
    </row>
    <row r="1289" spans="1:3" ht="21.95" customHeight="1">
      <c r="A1289" s="260">
        <v>2240107</v>
      </c>
      <c r="B1289" s="208" t="s">
        <v>1045</v>
      </c>
      <c r="C1289" s="207">
        <v>1000</v>
      </c>
    </row>
    <row r="1290" spans="1:3" ht="21.95" customHeight="1">
      <c r="A1290" s="260">
        <v>2240108</v>
      </c>
      <c r="B1290" s="208" t="s">
        <v>1046</v>
      </c>
      <c r="C1290" s="207">
        <v>0</v>
      </c>
    </row>
    <row r="1291" spans="1:3" ht="21.95" customHeight="1">
      <c r="A1291" s="260">
        <v>2240109</v>
      </c>
      <c r="B1291" s="208" t="s">
        <v>1047</v>
      </c>
      <c r="C1291" s="207">
        <v>0</v>
      </c>
    </row>
    <row r="1292" spans="1:3" ht="21.95" customHeight="1">
      <c r="A1292" s="260">
        <v>2240150</v>
      </c>
      <c r="B1292" s="208" t="s">
        <v>115</v>
      </c>
      <c r="C1292" s="207">
        <v>0</v>
      </c>
    </row>
    <row r="1293" spans="1:3" ht="21.95" customHeight="1">
      <c r="A1293" s="260">
        <v>2240199</v>
      </c>
      <c r="B1293" s="208" t="s">
        <v>1048</v>
      </c>
      <c r="C1293" s="207">
        <v>0</v>
      </c>
    </row>
    <row r="1294" spans="1:3" ht="21.95" customHeight="1">
      <c r="A1294" s="260">
        <v>22402</v>
      </c>
      <c r="B1294" s="208" t="s">
        <v>1049</v>
      </c>
      <c r="C1294" s="207">
        <v>457</v>
      </c>
    </row>
    <row r="1295" spans="1:3" ht="21.95" customHeight="1">
      <c r="A1295" s="260">
        <v>2240201</v>
      </c>
      <c r="B1295" s="208" t="s">
        <v>106</v>
      </c>
      <c r="C1295" s="207">
        <v>393</v>
      </c>
    </row>
    <row r="1296" spans="1:3" ht="21.95" customHeight="1">
      <c r="A1296" s="260">
        <v>2240202</v>
      </c>
      <c r="B1296" s="208" t="s">
        <v>107</v>
      </c>
      <c r="C1296" s="207">
        <v>0</v>
      </c>
    </row>
    <row r="1297" spans="1:3" ht="21.95" customHeight="1">
      <c r="A1297" s="260">
        <v>2240203</v>
      </c>
      <c r="B1297" s="208" t="s">
        <v>108</v>
      </c>
      <c r="C1297" s="207">
        <v>0</v>
      </c>
    </row>
    <row r="1298" spans="1:3" ht="21.95" customHeight="1">
      <c r="A1298" s="260">
        <v>2240204</v>
      </c>
      <c r="B1298" s="208" t="s">
        <v>1050</v>
      </c>
      <c r="C1298" s="207">
        <v>64</v>
      </c>
    </row>
    <row r="1299" spans="1:3" ht="21.95" customHeight="1">
      <c r="A1299" s="260">
        <v>2240299</v>
      </c>
      <c r="B1299" s="208" t="s">
        <v>1051</v>
      </c>
      <c r="C1299" s="207">
        <v>0</v>
      </c>
    </row>
    <row r="1300" spans="1:3" ht="21.95" customHeight="1">
      <c r="A1300" s="260">
        <v>22403</v>
      </c>
      <c r="B1300" s="208" t="s">
        <v>1052</v>
      </c>
      <c r="C1300" s="207">
        <v>0</v>
      </c>
    </row>
    <row r="1301" spans="1:3" ht="21.95" customHeight="1">
      <c r="A1301" s="260">
        <v>2240301</v>
      </c>
      <c r="B1301" s="208" t="s">
        <v>106</v>
      </c>
      <c r="C1301" s="207">
        <v>0</v>
      </c>
    </row>
    <row r="1302" spans="1:3" ht="21.95" customHeight="1">
      <c r="A1302" s="260">
        <v>2240302</v>
      </c>
      <c r="B1302" s="208" t="s">
        <v>107</v>
      </c>
      <c r="C1302" s="207">
        <v>0</v>
      </c>
    </row>
    <row r="1303" spans="1:3" ht="21.95" customHeight="1">
      <c r="A1303" s="260">
        <v>2240303</v>
      </c>
      <c r="B1303" s="208" t="s">
        <v>108</v>
      </c>
      <c r="C1303" s="207">
        <v>0</v>
      </c>
    </row>
    <row r="1304" spans="1:3" ht="21.95" customHeight="1">
      <c r="A1304" s="260">
        <v>2240304</v>
      </c>
      <c r="B1304" s="208" t="s">
        <v>1053</v>
      </c>
      <c r="C1304" s="207">
        <v>0</v>
      </c>
    </row>
    <row r="1305" spans="1:3" ht="21.95" customHeight="1">
      <c r="A1305" s="260">
        <v>2240399</v>
      </c>
      <c r="B1305" s="208" t="s">
        <v>1054</v>
      </c>
      <c r="C1305" s="207">
        <v>0</v>
      </c>
    </row>
    <row r="1306" spans="1:3" ht="21.95" customHeight="1">
      <c r="A1306" s="260">
        <v>22404</v>
      </c>
      <c r="B1306" s="208" t="s">
        <v>1055</v>
      </c>
      <c r="C1306" s="207">
        <v>0</v>
      </c>
    </row>
    <row r="1307" spans="1:3" ht="21.95" customHeight="1">
      <c r="A1307" s="260">
        <v>2240401</v>
      </c>
      <c r="B1307" s="208" t="s">
        <v>106</v>
      </c>
      <c r="C1307" s="207">
        <v>0</v>
      </c>
    </row>
    <row r="1308" spans="1:3" ht="21.95" customHeight="1">
      <c r="A1308" s="260">
        <v>2240402</v>
      </c>
      <c r="B1308" s="208" t="s">
        <v>107</v>
      </c>
      <c r="C1308" s="207">
        <v>0</v>
      </c>
    </row>
    <row r="1309" spans="1:3" ht="21.95" customHeight="1">
      <c r="A1309" s="260">
        <v>2240403</v>
      </c>
      <c r="B1309" s="208" t="s">
        <v>108</v>
      </c>
      <c r="C1309" s="207">
        <v>0</v>
      </c>
    </row>
    <row r="1310" spans="1:3" ht="21.95" customHeight="1">
      <c r="A1310" s="260">
        <v>2240404</v>
      </c>
      <c r="B1310" s="208" t="s">
        <v>1056</v>
      </c>
      <c r="C1310" s="207">
        <v>0</v>
      </c>
    </row>
    <row r="1311" spans="1:3" ht="21.95" customHeight="1">
      <c r="A1311" s="260">
        <v>2240405</v>
      </c>
      <c r="B1311" s="208" t="s">
        <v>1057</v>
      </c>
      <c r="C1311" s="207">
        <v>0</v>
      </c>
    </row>
    <row r="1312" spans="1:3" ht="21.95" customHeight="1">
      <c r="A1312" s="260">
        <v>2240450</v>
      </c>
      <c r="B1312" s="208" t="s">
        <v>115</v>
      </c>
      <c r="C1312" s="207">
        <v>0</v>
      </c>
    </row>
    <row r="1313" spans="1:3" ht="21.95" customHeight="1">
      <c r="A1313" s="260">
        <v>2240499</v>
      </c>
      <c r="B1313" s="208" t="s">
        <v>1058</v>
      </c>
      <c r="C1313" s="207">
        <v>0</v>
      </c>
    </row>
    <row r="1314" spans="1:3" ht="21.95" customHeight="1">
      <c r="A1314" s="260">
        <v>22405</v>
      </c>
      <c r="B1314" s="208" t="s">
        <v>1059</v>
      </c>
      <c r="C1314" s="207">
        <v>0</v>
      </c>
    </row>
    <row r="1315" spans="1:3" ht="21.95" customHeight="1">
      <c r="A1315" s="260">
        <v>2240501</v>
      </c>
      <c r="B1315" s="208" t="s">
        <v>106</v>
      </c>
      <c r="C1315" s="207">
        <v>0</v>
      </c>
    </row>
    <row r="1316" spans="1:3" ht="21.95" customHeight="1">
      <c r="A1316" s="260">
        <v>2240502</v>
      </c>
      <c r="B1316" s="208" t="s">
        <v>107</v>
      </c>
      <c r="C1316" s="207">
        <v>0</v>
      </c>
    </row>
    <row r="1317" spans="1:3" ht="21.95" customHeight="1">
      <c r="A1317" s="260">
        <v>2240503</v>
      </c>
      <c r="B1317" s="208" t="s">
        <v>108</v>
      </c>
      <c r="C1317" s="207">
        <v>0</v>
      </c>
    </row>
    <row r="1318" spans="1:3" ht="21.95" customHeight="1">
      <c r="A1318" s="260">
        <v>2240504</v>
      </c>
      <c r="B1318" s="208" t="s">
        <v>1060</v>
      </c>
      <c r="C1318" s="207">
        <v>0</v>
      </c>
    </row>
    <row r="1319" spans="1:3" ht="21.95" customHeight="1">
      <c r="A1319" s="260">
        <v>2240505</v>
      </c>
      <c r="B1319" s="208" t="s">
        <v>1061</v>
      </c>
      <c r="C1319" s="207">
        <v>0</v>
      </c>
    </row>
    <row r="1320" spans="1:3" ht="21.95" customHeight="1">
      <c r="A1320" s="260">
        <v>2240506</v>
      </c>
      <c r="B1320" s="208" t="s">
        <v>1062</v>
      </c>
      <c r="C1320" s="207">
        <v>0</v>
      </c>
    </row>
    <row r="1321" spans="1:3" ht="21.95" customHeight="1">
      <c r="A1321" s="260">
        <v>2240507</v>
      </c>
      <c r="B1321" s="208" t="s">
        <v>1063</v>
      </c>
      <c r="C1321" s="207">
        <v>0</v>
      </c>
    </row>
    <row r="1322" spans="1:3" ht="21.95" customHeight="1">
      <c r="A1322" s="260">
        <v>2240508</v>
      </c>
      <c r="B1322" s="208" t="s">
        <v>1064</v>
      </c>
      <c r="C1322" s="207">
        <v>0</v>
      </c>
    </row>
    <row r="1323" spans="1:3" ht="21.95" customHeight="1">
      <c r="A1323" s="260">
        <v>2240509</v>
      </c>
      <c r="B1323" s="208" t="s">
        <v>1065</v>
      </c>
      <c r="C1323" s="207">
        <v>0</v>
      </c>
    </row>
    <row r="1324" spans="1:3" ht="21.95" customHeight="1">
      <c r="A1324" s="260">
        <v>2240510</v>
      </c>
      <c r="B1324" s="208" t="s">
        <v>1066</v>
      </c>
      <c r="C1324" s="207">
        <v>0</v>
      </c>
    </row>
    <row r="1325" spans="1:3" ht="21.95" customHeight="1">
      <c r="A1325" s="260">
        <v>2240550</v>
      </c>
      <c r="B1325" s="208" t="s">
        <v>1067</v>
      </c>
      <c r="C1325" s="207">
        <v>0</v>
      </c>
    </row>
    <row r="1326" spans="1:3" ht="21.95" customHeight="1">
      <c r="A1326" s="260">
        <v>2240599</v>
      </c>
      <c r="B1326" s="208" t="s">
        <v>1068</v>
      </c>
      <c r="C1326" s="207">
        <v>0</v>
      </c>
    </row>
    <row r="1327" spans="1:3" ht="21.95" customHeight="1">
      <c r="A1327" s="260">
        <v>22406</v>
      </c>
      <c r="B1327" s="208" t="s">
        <v>1069</v>
      </c>
      <c r="C1327" s="207">
        <v>0</v>
      </c>
    </row>
    <row r="1328" spans="1:3" ht="21.95" customHeight="1">
      <c r="A1328" s="260">
        <v>2240601</v>
      </c>
      <c r="B1328" s="208" t="s">
        <v>1070</v>
      </c>
      <c r="C1328" s="207">
        <v>0</v>
      </c>
    </row>
    <row r="1329" spans="1:3" ht="21.95" customHeight="1">
      <c r="A1329" s="260">
        <v>2240602</v>
      </c>
      <c r="B1329" s="208" t="s">
        <v>1071</v>
      </c>
      <c r="C1329" s="207">
        <v>0</v>
      </c>
    </row>
    <row r="1330" spans="1:3" ht="21.95" customHeight="1">
      <c r="A1330" s="260">
        <v>2240699</v>
      </c>
      <c r="B1330" s="208" t="s">
        <v>1072</v>
      </c>
      <c r="C1330" s="207">
        <v>0</v>
      </c>
    </row>
    <row r="1331" spans="1:3" ht="21.95" customHeight="1">
      <c r="A1331" s="260">
        <v>22407</v>
      </c>
      <c r="B1331" s="208" t="s">
        <v>1073</v>
      </c>
      <c r="C1331" s="207">
        <v>0</v>
      </c>
    </row>
    <row r="1332" spans="1:3" ht="21.95" customHeight="1">
      <c r="A1332" s="260">
        <v>2240701</v>
      </c>
      <c r="B1332" s="208" t="s">
        <v>1074</v>
      </c>
      <c r="C1332" s="207">
        <v>0</v>
      </c>
    </row>
    <row r="1333" spans="1:3" ht="21.95" customHeight="1">
      <c r="A1333" s="260">
        <v>2240702</v>
      </c>
      <c r="B1333" s="208" t="s">
        <v>1075</v>
      </c>
      <c r="C1333" s="207">
        <v>0</v>
      </c>
    </row>
    <row r="1334" spans="1:3" ht="21.95" customHeight="1">
      <c r="A1334" s="260">
        <v>2240703</v>
      </c>
      <c r="B1334" s="208" t="s">
        <v>1076</v>
      </c>
      <c r="C1334" s="207">
        <v>0</v>
      </c>
    </row>
    <row r="1335" spans="1:3" ht="21.95" customHeight="1">
      <c r="A1335" s="260">
        <v>2240704</v>
      </c>
      <c r="B1335" s="208" t="s">
        <v>1077</v>
      </c>
      <c r="C1335" s="207">
        <v>0</v>
      </c>
    </row>
    <row r="1336" spans="1:3" ht="21.95" customHeight="1">
      <c r="A1336" s="260">
        <v>2240799</v>
      </c>
      <c r="B1336" s="208" t="s">
        <v>1078</v>
      </c>
      <c r="C1336" s="207">
        <v>0</v>
      </c>
    </row>
    <row r="1337" spans="1:3" ht="21.95" customHeight="1">
      <c r="A1337" s="260">
        <v>22499</v>
      </c>
      <c r="B1337" s="208" t="s">
        <v>1079</v>
      </c>
      <c r="C1337" s="207"/>
    </row>
    <row r="1338" spans="1:3" ht="21.95" customHeight="1">
      <c r="A1338" s="260">
        <v>227</v>
      </c>
      <c r="B1338" s="208" t="s">
        <v>93</v>
      </c>
      <c r="C1338" s="207">
        <v>1000</v>
      </c>
    </row>
    <row r="1339" spans="1:3" ht="21.95" customHeight="1">
      <c r="A1339" s="260">
        <v>229</v>
      </c>
      <c r="B1339" s="208" t="s">
        <v>94</v>
      </c>
      <c r="C1339" s="207">
        <v>0</v>
      </c>
    </row>
    <row r="1340" spans="1:3" ht="21.95" customHeight="1">
      <c r="A1340" s="260">
        <v>22902</v>
      </c>
      <c r="B1340" s="208" t="s">
        <v>1080</v>
      </c>
      <c r="C1340" s="207"/>
    </row>
    <row r="1341" spans="1:3" ht="21.95" customHeight="1">
      <c r="A1341" s="260">
        <v>22999</v>
      </c>
      <c r="B1341" s="208" t="s">
        <v>94</v>
      </c>
      <c r="C1341" s="207">
        <v>0</v>
      </c>
    </row>
    <row r="1342" spans="1:3" ht="21.95" customHeight="1">
      <c r="A1342" s="260">
        <v>2299901</v>
      </c>
      <c r="B1342" s="208" t="s">
        <v>94</v>
      </c>
      <c r="C1342" s="207">
        <v>0</v>
      </c>
    </row>
    <row r="1343" spans="1:3" ht="21.95" customHeight="1">
      <c r="A1343" s="260">
        <v>230</v>
      </c>
      <c r="B1343" s="208" t="s">
        <v>95</v>
      </c>
      <c r="C1343" s="207">
        <v>6364</v>
      </c>
    </row>
    <row r="1344" spans="1:3" ht="21.95" customHeight="1">
      <c r="A1344" s="260">
        <v>23001</v>
      </c>
      <c r="B1344" s="208" t="s">
        <v>1081</v>
      </c>
      <c r="C1344" s="207">
        <v>0</v>
      </c>
    </row>
    <row r="1345" spans="1:3" ht="21.95" customHeight="1">
      <c r="A1345" s="260">
        <v>2300102</v>
      </c>
      <c r="B1345" s="208" t="s">
        <v>1082</v>
      </c>
      <c r="C1345" s="207">
        <v>0</v>
      </c>
    </row>
    <row r="1346" spans="1:3" ht="21.95" customHeight="1">
      <c r="A1346" s="260">
        <v>2300103</v>
      </c>
      <c r="B1346" s="208" t="s">
        <v>1083</v>
      </c>
      <c r="C1346" s="207">
        <v>0</v>
      </c>
    </row>
    <row r="1347" spans="1:3" ht="21.95" customHeight="1">
      <c r="A1347" s="260">
        <v>2300104</v>
      </c>
      <c r="B1347" s="208" t="s">
        <v>1084</v>
      </c>
      <c r="C1347" s="207">
        <v>0</v>
      </c>
    </row>
    <row r="1348" spans="1:3" ht="21.95" customHeight="1">
      <c r="A1348" s="260">
        <v>2300105</v>
      </c>
      <c r="B1348" s="208" t="s">
        <v>1085</v>
      </c>
      <c r="C1348" s="207">
        <v>0</v>
      </c>
    </row>
    <row r="1349" spans="1:3" ht="21.95" customHeight="1">
      <c r="A1349" s="260">
        <v>2300106</v>
      </c>
      <c r="B1349" s="208" t="s">
        <v>1086</v>
      </c>
      <c r="C1349" s="207">
        <v>0</v>
      </c>
    </row>
    <row r="1350" spans="1:3" ht="21.95" customHeight="1">
      <c r="A1350" s="260">
        <v>2300199</v>
      </c>
      <c r="B1350" s="208" t="s">
        <v>1087</v>
      </c>
      <c r="C1350" s="207">
        <v>0</v>
      </c>
    </row>
    <row r="1351" spans="1:3" ht="21.95" customHeight="1">
      <c r="A1351" s="260">
        <v>23002</v>
      </c>
      <c r="B1351" s="208" t="s">
        <v>1088</v>
      </c>
      <c r="C1351" s="207">
        <v>0</v>
      </c>
    </row>
    <row r="1352" spans="1:3" ht="21.95" customHeight="1">
      <c r="A1352" s="260">
        <v>2300201</v>
      </c>
      <c r="B1352" s="208" t="s">
        <v>1089</v>
      </c>
      <c r="C1352" s="207">
        <v>0</v>
      </c>
    </row>
    <row r="1353" spans="1:3" ht="21.95" customHeight="1">
      <c r="A1353" s="260">
        <v>2300202</v>
      </c>
      <c r="B1353" s="208" t="s">
        <v>1090</v>
      </c>
      <c r="C1353" s="207">
        <v>0</v>
      </c>
    </row>
    <row r="1354" spans="1:3" ht="21.95" customHeight="1">
      <c r="A1354" s="260">
        <v>2300207</v>
      </c>
      <c r="B1354" s="208" t="s">
        <v>1091</v>
      </c>
      <c r="C1354" s="207">
        <v>0</v>
      </c>
    </row>
    <row r="1355" spans="1:3" ht="21.95" customHeight="1">
      <c r="A1355" s="260">
        <v>2300208</v>
      </c>
      <c r="B1355" s="208" t="s">
        <v>1092</v>
      </c>
      <c r="C1355" s="207">
        <v>0</v>
      </c>
    </row>
    <row r="1356" spans="1:3" ht="21.95" customHeight="1">
      <c r="A1356" s="260">
        <v>2300212</v>
      </c>
      <c r="B1356" s="208" t="s">
        <v>1093</v>
      </c>
      <c r="C1356" s="207">
        <v>0</v>
      </c>
    </row>
    <row r="1357" spans="1:3" ht="21.95" customHeight="1">
      <c r="A1357" s="260">
        <v>2300214</v>
      </c>
      <c r="B1357" s="208" t="s">
        <v>1094</v>
      </c>
      <c r="C1357" s="207">
        <v>0</v>
      </c>
    </row>
    <row r="1358" spans="1:3" ht="21.95" customHeight="1">
      <c r="A1358" s="260">
        <v>2300225</v>
      </c>
      <c r="B1358" s="208" t="s">
        <v>1095</v>
      </c>
      <c r="C1358" s="207">
        <v>0</v>
      </c>
    </row>
    <row r="1359" spans="1:3" ht="21.95" customHeight="1">
      <c r="A1359" s="260">
        <v>2300226</v>
      </c>
      <c r="B1359" s="208" t="s">
        <v>1096</v>
      </c>
      <c r="C1359" s="207">
        <v>0</v>
      </c>
    </row>
    <row r="1360" spans="1:3" ht="21.95" customHeight="1">
      <c r="A1360" s="260">
        <v>2300227</v>
      </c>
      <c r="B1360" s="208" t="s">
        <v>1097</v>
      </c>
      <c r="C1360" s="207">
        <v>0</v>
      </c>
    </row>
    <row r="1361" spans="1:3" ht="21.95" customHeight="1">
      <c r="A1361" s="260">
        <v>2300228</v>
      </c>
      <c r="B1361" s="208" t="s">
        <v>1098</v>
      </c>
      <c r="C1361" s="207">
        <v>0</v>
      </c>
    </row>
    <row r="1362" spans="1:3" ht="21.95" customHeight="1">
      <c r="A1362" s="260">
        <v>2300229</v>
      </c>
      <c r="B1362" s="208" t="s">
        <v>1099</v>
      </c>
      <c r="C1362" s="207">
        <v>0</v>
      </c>
    </row>
    <row r="1363" spans="1:3" ht="21.95" customHeight="1">
      <c r="A1363" s="260">
        <v>2300230</v>
      </c>
      <c r="B1363" s="208" t="s">
        <v>1100</v>
      </c>
      <c r="C1363" s="207">
        <v>0</v>
      </c>
    </row>
    <row r="1364" spans="1:3" ht="21.95" customHeight="1">
      <c r="A1364" s="260">
        <v>2300231</v>
      </c>
      <c r="B1364" s="208" t="s">
        <v>1101</v>
      </c>
      <c r="C1364" s="207">
        <v>0</v>
      </c>
    </row>
    <row r="1365" spans="1:3" ht="21.95" customHeight="1">
      <c r="A1365" s="260">
        <v>2300241</v>
      </c>
      <c r="B1365" s="208" t="s">
        <v>1102</v>
      </c>
      <c r="C1365" s="207">
        <v>0</v>
      </c>
    </row>
    <row r="1366" spans="1:3" ht="21.95" customHeight="1">
      <c r="A1366" s="260">
        <v>2300242</v>
      </c>
      <c r="B1366" s="208" t="s">
        <v>1103</v>
      </c>
      <c r="C1366" s="207">
        <v>0</v>
      </c>
    </row>
    <row r="1367" spans="1:3" ht="21.95" customHeight="1">
      <c r="A1367" s="260">
        <v>2300243</v>
      </c>
      <c r="B1367" s="208" t="s">
        <v>1104</v>
      </c>
      <c r="C1367" s="207">
        <v>0</v>
      </c>
    </row>
    <row r="1368" spans="1:3" ht="21.95" customHeight="1">
      <c r="A1368" s="260">
        <v>2300244</v>
      </c>
      <c r="B1368" s="208" t="s">
        <v>1105</v>
      </c>
      <c r="C1368" s="207">
        <v>0</v>
      </c>
    </row>
    <row r="1369" spans="1:3" ht="21.95" customHeight="1">
      <c r="A1369" s="260">
        <v>2300245</v>
      </c>
      <c r="B1369" s="208" t="s">
        <v>1106</v>
      </c>
      <c r="C1369" s="207">
        <v>0</v>
      </c>
    </row>
    <row r="1370" spans="1:3" ht="21.95" customHeight="1">
      <c r="A1370" s="260">
        <v>2300246</v>
      </c>
      <c r="B1370" s="208" t="s">
        <v>1107</v>
      </c>
      <c r="C1370" s="207">
        <v>0</v>
      </c>
    </row>
    <row r="1371" spans="1:3" ht="21.95" customHeight="1">
      <c r="A1371" s="260">
        <v>2300247</v>
      </c>
      <c r="B1371" s="208" t="s">
        <v>1108</v>
      </c>
      <c r="C1371" s="207">
        <v>0</v>
      </c>
    </row>
    <row r="1372" spans="1:3" ht="21.95" customHeight="1">
      <c r="A1372" s="260">
        <v>2300248</v>
      </c>
      <c r="B1372" s="208" t="s">
        <v>1109</v>
      </c>
      <c r="C1372" s="207">
        <v>0</v>
      </c>
    </row>
    <row r="1373" spans="1:3" ht="21.95" customHeight="1">
      <c r="A1373" s="260">
        <v>2300249</v>
      </c>
      <c r="B1373" s="208" t="s">
        <v>1110</v>
      </c>
      <c r="C1373" s="207">
        <v>0</v>
      </c>
    </row>
    <row r="1374" spans="1:3" ht="21.95" customHeight="1">
      <c r="A1374" s="260">
        <v>2300250</v>
      </c>
      <c r="B1374" s="208" t="s">
        <v>1111</v>
      </c>
      <c r="C1374" s="207">
        <v>0</v>
      </c>
    </row>
    <row r="1375" spans="1:3" ht="21.95" customHeight="1">
      <c r="A1375" s="260">
        <v>2300251</v>
      </c>
      <c r="B1375" s="208" t="s">
        <v>1112</v>
      </c>
      <c r="C1375" s="207">
        <v>0</v>
      </c>
    </row>
    <row r="1376" spans="1:3" ht="21.95" customHeight="1">
      <c r="A1376" s="260">
        <v>2300252</v>
      </c>
      <c r="B1376" s="208" t="s">
        <v>1113</v>
      </c>
      <c r="C1376" s="207">
        <v>0</v>
      </c>
    </row>
    <row r="1377" spans="1:3" ht="21.95" customHeight="1">
      <c r="A1377" s="260">
        <v>2300253</v>
      </c>
      <c r="B1377" s="208" t="s">
        <v>1114</v>
      </c>
      <c r="C1377" s="207">
        <v>0</v>
      </c>
    </row>
    <row r="1378" spans="1:3" ht="21.95" customHeight="1">
      <c r="A1378" s="260">
        <v>2300254</v>
      </c>
      <c r="B1378" s="208" t="s">
        <v>1115</v>
      </c>
      <c r="C1378" s="207">
        <v>0</v>
      </c>
    </row>
    <row r="1379" spans="1:3" ht="21.95" customHeight="1">
      <c r="A1379" s="260">
        <v>2300255</v>
      </c>
      <c r="B1379" s="208" t="s">
        <v>1116</v>
      </c>
      <c r="C1379" s="207">
        <v>0</v>
      </c>
    </row>
    <row r="1380" spans="1:3" ht="21.95" customHeight="1">
      <c r="A1380" s="260">
        <v>2300256</v>
      </c>
      <c r="B1380" s="208" t="s">
        <v>1117</v>
      </c>
      <c r="C1380" s="207">
        <v>0</v>
      </c>
    </row>
    <row r="1381" spans="1:3" ht="21.95" customHeight="1">
      <c r="A1381" s="260">
        <v>2300257</v>
      </c>
      <c r="B1381" s="208" t="s">
        <v>1118</v>
      </c>
      <c r="C1381" s="207">
        <v>0</v>
      </c>
    </row>
    <row r="1382" spans="1:3" ht="21.95" customHeight="1">
      <c r="A1382" s="260">
        <v>2300258</v>
      </c>
      <c r="B1382" s="208" t="s">
        <v>1119</v>
      </c>
      <c r="C1382" s="207">
        <v>0</v>
      </c>
    </row>
    <row r="1383" spans="1:3" ht="21.95" customHeight="1">
      <c r="A1383" s="260">
        <v>2300259</v>
      </c>
      <c r="B1383" s="208" t="s">
        <v>1120</v>
      </c>
      <c r="C1383" s="207">
        <v>0</v>
      </c>
    </row>
    <row r="1384" spans="1:3" ht="21.95" customHeight="1">
      <c r="A1384" s="260">
        <v>2300260</v>
      </c>
      <c r="B1384" s="208" t="s">
        <v>1121</v>
      </c>
      <c r="C1384" s="207">
        <v>0</v>
      </c>
    </row>
    <row r="1385" spans="1:3" ht="21.95" customHeight="1">
      <c r="A1385" s="260">
        <v>2300269</v>
      </c>
      <c r="B1385" s="208" t="s">
        <v>1122</v>
      </c>
      <c r="C1385" s="207">
        <v>0</v>
      </c>
    </row>
    <row r="1386" spans="1:3" ht="21.95" customHeight="1">
      <c r="A1386" s="260">
        <v>2300299</v>
      </c>
      <c r="B1386" s="208" t="s">
        <v>1123</v>
      </c>
      <c r="C1386" s="207">
        <v>0</v>
      </c>
    </row>
    <row r="1387" spans="1:3" ht="21.95" customHeight="1">
      <c r="A1387" s="260">
        <v>23003</v>
      </c>
      <c r="B1387" s="208" t="s">
        <v>1124</v>
      </c>
      <c r="C1387" s="207">
        <v>0</v>
      </c>
    </row>
    <row r="1388" spans="1:3" ht="21.95" customHeight="1">
      <c r="A1388" s="260">
        <v>2300301</v>
      </c>
      <c r="B1388" s="208" t="s">
        <v>934</v>
      </c>
      <c r="C1388" s="207">
        <v>0</v>
      </c>
    </row>
    <row r="1389" spans="1:3" ht="21.95" customHeight="1">
      <c r="A1389" s="260">
        <v>2300302</v>
      </c>
      <c r="B1389" s="208" t="s">
        <v>1125</v>
      </c>
      <c r="C1389" s="207">
        <v>0</v>
      </c>
    </row>
    <row r="1390" spans="1:3" ht="21.95" customHeight="1">
      <c r="A1390" s="260">
        <v>2300303</v>
      </c>
      <c r="B1390" s="208" t="s">
        <v>1126</v>
      </c>
      <c r="C1390" s="207">
        <v>0</v>
      </c>
    </row>
    <row r="1391" spans="1:3" ht="21.95" customHeight="1">
      <c r="A1391" s="260">
        <v>2300304</v>
      </c>
      <c r="B1391" s="208" t="s">
        <v>1127</v>
      </c>
      <c r="C1391" s="207">
        <v>0</v>
      </c>
    </row>
    <row r="1392" spans="1:3" ht="21.95" customHeight="1">
      <c r="A1392" s="260">
        <v>2300305</v>
      </c>
      <c r="B1392" s="208" t="s">
        <v>935</v>
      </c>
      <c r="C1392" s="207">
        <v>0</v>
      </c>
    </row>
    <row r="1393" spans="1:3" ht="21.95" customHeight="1">
      <c r="A1393" s="260">
        <v>2300306</v>
      </c>
      <c r="B1393" s="208" t="s">
        <v>1128</v>
      </c>
      <c r="C1393" s="207">
        <v>0</v>
      </c>
    </row>
    <row r="1394" spans="1:3" ht="21.95" customHeight="1">
      <c r="A1394" s="260">
        <v>2300307</v>
      </c>
      <c r="B1394" s="208" t="s">
        <v>1129</v>
      </c>
      <c r="C1394" s="207">
        <v>0</v>
      </c>
    </row>
    <row r="1395" spans="1:3" ht="21.95" customHeight="1">
      <c r="A1395" s="260">
        <v>2300308</v>
      </c>
      <c r="B1395" s="208" t="s">
        <v>1130</v>
      </c>
      <c r="C1395" s="207">
        <v>0</v>
      </c>
    </row>
    <row r="1396" spans="1:3" ht="21.95" customHeight="1">
      <c r="A1396" s="260">
        <v>2300310</v>
      </c>
      <c r="B1396" s="208" t="s">
        <v>1131</v>
      </c>
      <c r="C1396" s="207">
        <v>0</v>
      </c>
    </row>
    <row r="1397" spans="1:3" ht="21.95" customHeight="1">
      <c r="A1397" s="260">
        <v>2300311</v>
      </c>
      <c r="B1397" s="208" t="s">
        <v>938</v>
      </c>
      <c r="C1397" s="207">
        <v>0</v>
      </c>
    </row>
    <row r="1398" spans="1:3" ht="21.95" customHeight="1">
      <c r="A1398" s="260">
        <v>2300312</v>
      </c>
      <c r="B1398" s="208" t="s">
        <v>1132</v>
      </c>
      <c r="C1398" s="207">
        <v>0</v>
      </c>
    </row>
    <row r="1399" spans="1:3" ht="21.95" customHeight="1">
      <c r="A1399" s="260">
        <v>2300313</v>
      </c>
      <c r="B1399" s="208" t="s">
        <v>1133</v>
      </c>
      <c r="C1399" s="207">
        <v>0</v>
      </c>
    </row>
    <row r="1400" spans="1:3" ht="21.95" customHeight="1">
      <c r="A1400" s="260">
        <v>2300314</v>
      </c>
      <c r="B1400" s="208" t="s">
        <v>940</v>
      </c>
      <c r="C1400" s="207">
        <v>0</v>
      </c>
    </row>
    <row r="1401" spans="1:3" ht="21.95" customHeight="1">
      <c r="A1401" s="260">
        <v>2300315</v>
      </c>
      <c r="B1401" s="208" t="s">
        <v>1134</v>
      </c>
      <c r="C1401" s="207">
        <v>0</v>
      </c>
    </row>
    <row r="1402" spans="1:3" ht="21.95" customHeight="1">
      <c r="A1402" s="260">
        <v>2300316</v>
      </c>
      <c r="B1402" s="208" t="s">
        <v>1135</v>
      </c>
      <c r="C1402" s="207">
        <v>0</v>
      </c>
    </row>
    <row r="1403" spans="1:3" ht="21.95" customHeight="1">
      <c r="A1403" s="260">
        <v>2300317</v>
      </c>
      <c r="B1403" s="208" t="s">
        <v>1136</v>
      </c>
      <c r="C1403" s="207">
        <v>0</v>
      </c>
    </row>
    <row r="1404" spans="1:3" ht="21.95" customHeight="1">
      <c r="A1404" s="260">
        <v>2300320</v>
      </c>
      <c r="B1404" s="208" t="s">
        <v>1137</v>
      </c>
      <c r="C1404" s="207">
        <v>0</v>
      </c>
    </row>
    <row r="1405" spans="1:3" ht="21.95" customHeight="1">
      <c r="A1405" s="260">
        <v>2300321</v>
      </c>
      <c r="B1405" s="208" t="s">
        <v>941</v>
      </c>
      <c r="C1405" s="207">
        <v>0</v>
      </c>
    </row>
    <row r="1406" spans="1:3" ht="21.95" customHeight="1">
      <c r="A1406" s="260">
        <v>2300322</v>
      </c>
      <c r="B1406" s="208" t="s">
        <v>1138</v>
      </c>
      <c r="C1406" s="207">
        <v>0</v>
      </c>
    </row>
    <row r="1407" spans="1:3" ht="21.95" customHeight="1">
      <c r="A1407" s="260">
        <v>2300324</v>
      </c>
      <c r="B1407" s="208" t="s">
        <v>1139</v>
      </c>
      <c r="C1407" s="207">
        <v>0</v>
      </c>
    </row>
    <row r="1408" spans="1:3" ht="21.95" customHeight="1">
      <c r="A1408" s="260">
        <v>2300399</v>
      </c>
      <c r="B1408" s="208" t="s">
        <v>94</v>
      </c>
      <c r="C1408" s="207">
        <v>0</v>
      </c>
    </row>
    <row r="1409" spans="1:3" ht="21.95" customHeight="1">
      <c r="A1409" s="260">
        <v>23005</v>
      </c>
      <c r="B1409" s="208" t="s">
        <v>1140</v>
      </c>
      <c r="C1409" s="207">
        <v>0</v>
      </c>
    </row>
    <row r="1410" spans="1:3" ht="21.95" customHeight="1">
      <c r="A1410" s="260">
        <v>2300501</v>
      </c>
      <c r="B1410" s="208" t="s">
        <v>1141</v>
      </c>
      <c r="C1410" s="207">
        <v>0</v>
      </c>
    </row>
    <row r="1411" spans="1:3" ht="21.95" customHeight="1">
      <c r="A1411" s="260">
        <v>23006</v>
      </c>
      <c r="B1411" s="208" t="s">
        <v>96</v>
      </c>
      <c r="C1411" s="207">
        <v>6364</v>
      </c>
    </row>
    <row r="1412" spans="1:3" ht="21.95" customHeight="1">
      <c r="A1412" s="260">
        <v>2300601</v>
      </c>
      <c r="B1412" s="208" t="s">
        <v>1142</v>
      </c>
      <c r="C1412" s="207">
        <v>0</v>
      </c>
    </row>
    <row r="1413" spans="1:3" ht="21.95" customHeight="1">
      <c r="A1413" s="260">
        <v>2300602</v>
      </c>
      <c r="B1413" s="208" t="s">
        <v>1143</v>
      </c>
      <c r="C1413" s="207">
        <v>6364</v>
      </c>
    </row>
    <row r="1414" spans="1:3" ht="21.95" customHeight="1">
      <c r="A1414" s="260">
        <v>23008</v>
      </c>
      <c r="B1414" s="208" t="s">
        <v>1144</v>
      </c>
      <c r="C1414" s="207">
        <v>0</v>
      </c>
    </row>
    <row r="1415" spans="1:3" ht="21.95" customHeight="1">
      <c r="A1415" s="260">
        <v>2300899</v>
      </c>
      <c r="B1415" s="208" t="s">
        <v>1145</v>
      </c>
      <c r="C1415" s="207">
        <v>0</v>
      </c>
    </row>
    <row r="1416" spans="1:3" ht="21.95" customHeight="1">
      <c r="A1416" s="260">
        <v>23009</v>
      </c>
      <c r="B1416" s="208" t="s">
        <v>1146</v>
      </c>
      <c r="C1416" s="207">
        <v>0</v>
      </c>
    </row>
    <row r="1417" spans="1:3" ht="21.95" customHeight="1">
      <c r="A1417" s="260">
        <v>2300901</v>
      </c>
      <c r="B1417" s="208" t="s">
        <v>1147</v>
      </c>
      <c r="C1417" s="207">
        <v>0</v>
      </c>
    </row>
    <row r="1418" spans="1:3" ht="21.95" customHeight="1">
      <c r="A1418" s="260">
        <v>23011</v>
      </c>
      <c r="B1418" s="208" t="s">
        <v>1148</v>
      </c>
      <c r="C1418" s="207">
        <v>0</v>
      </c>
    </row>
    <row r="1419" spans="1:3" ht="21.95" customHeight="1">
      <c r="A1419" s="260">
        <v>2301101</v>
      </c>
      <c r="B1419" s="208" t="s">
        <v>1149</v>
      </c>
      <c r="C1419" s="207">
        <v>0</v>
      </c>
    </row>
    <row r="1420" spans="1:3" ht="21.95" customHeight="1">
      <c r="A1420" s="260">
        <v>2301102</v>
      </c>
      <c r="B1420" s="208" t="s">
        <v>1150</v>
      </c>
      <c r="C1420" s="207">
        <v>0</v>
      </c>
    </row>
    <row r="1421" spans="1:3" ht="21.95" customHeight="1">
      <c r="A1421" s="260">
        <v>2301103</v>
      </c>
      <c r="B1421" s="208" t="s">
        <v>1151</v>
      </c>
      <c r="C1421" s="207">
        <v>0</v>
      </c>
    </row>
    <row r="1422" spans="1:3" ht="21.95" customHeight="1">
      <c r="A1422" s="260">
        <v>2301104</v>
      </c>
      <c r="B1422" s="208" t="s">
        <v>1152</v>
      </c>
      <c r="C1422" s="207">
        <v>0</v>
      </c>
    </row>
    <row r="1423" spans="1:3" ht="21.95" customHeight="1">
      <c r="A1423" s="260">
        <v>23013</v>
      </c>
      <c r="B1423" s="208" t="s">
        <v>88</v>
      </c>
      <c r="C1423" s="207"/>
    </row>
    <row r="1424" spans="1:3" ht="21.95" customHeight="1">
      <c r="A1424" s="260">
        <v>23015</v>
      </c>
      <c r="B1424" s="208" t="s">
        <v>1153</v>
      </c>
      <c r="C1424" s="207"/>
    </row>
    <row r="1425" spans="1:3" ht="21.95" customHeight="1">
      <c r="A1425" s="260">
        <v>23016</v>
      </c>
      <c r="B1425" s="208" t="s">
        <v>1154</v>
      </c>
      <c r="C1425" s="207"/>
    </row>
    <row r="1426" spans="1:3" ht="21.95" customHeight="1">
      <c r="A1426" s="260">
        <v>231</v>
      </c>
      <c r="B1426" s="208" t="s">
        <v>97</v>
      </c>
      <c r="C1426" s="207">
        <v>400</v>
      </c>
    </row>
    <row r="1427" spans="1:3" ht="21.95" customHeight="1">
      <c r="A1427" s="260">
        <v>23101</v>
      </c>
      <c r="B1427" s="208" t="s">
        <v>1155</v>
      </c>
      <c r="C1427" s="207"/>
    </row>
    <row r="1428" spans="1:3" ht="21.95" customHeight="1">
      <c r="A1428" s="260">
        <v>23102</v>
      </c>
      <c r="B1428" s="208" t="s">
        <v>1156</v>
      </c>
      <c r="C1428" s="207"/>
    </row>
    <row r="1429" spans="1:3" ht="21.95" customHeight="1">
      <c r="A1429" s="260">
        <v>23103</v>
      </c>
      <c r="B1429" s="208" t="s">
        <v>1157</v>
      </c>
      <c r="C1429" s="207">
        <v>400</v>
      </c>
    </row>
    <row r="1430" spans="1:3" ht="21.95" customHeight="1">
      <c r="A1430" s="260">
        <v>2310301</v>
      </c>
      <c r="B1430" s="208" t="s">
        <v>1158</v>
      </c>
      <c r="C1430" s="207">
        <v>0</v>
      </c>
    </row>
    <row r="1431" spans="1:3" ht="21.95" customHeight="1">
      <c r="A1431" s="260">
        <v>2310302</v>
      </c>
      <c r="B1431" s="208" t="s">
        <v>1159</v>
      </c>
      <c r="C1431" s="207">
        <v>0</v>
      </c>
    </row>
    <row r="1432" spans="1:3" ht="21.95" customHeight="1">
      <c r="A1432" s="260">
        <v>2310303</v>
      </c>
      <c r="B1432" s="208" t="s">
        <v>1160</v>
      </c>
      <c r="C1432" s="207">
        <v>400</v>
      </c>
    </row>
    <row r="1433" spans="1:3" ht="21.95" customHeight="1">
      <c r="A1433" s="260">
        <v>2310399</v>
      </c>
      <c r="B1433" s="208" t="s">
        <v>1161</v>
      </c>
      <c r="C1433" s="207">
        <v>0</v>
      </c>
    </row>
    <row r="1434" spans="1:3" ht="21.95" customHeight="1">
      <c r="A1434" s="260">
        <v>232</v>
      </c>
      <c r="B1434" s="208" t="s">
        <v>98</v>
      </c>
      <c r="C1434" s="207">
        <v>6277</v>
      </c>
    </row>
    <row r="1435" spans="1:3" ht="21.95" customHeight="1">
      <c r="A1435" s="260">
        <v>23201</v>
      </c>
      <c r="B1435" s="208" t="s">
        <v>1162</v>
      </c>
      <c r="C1435" s="207"/>
    </row>
    <row r="1436" spans="1:3" ht="21.95" customHeight="1">
      <c r="A1436" s="260">
        <v>23202</v>
      </c>
      <c r="B1436" s="208" t="s">
        <v>1163</v>
      </c>
      <c r="C1436" s="207"/>
    </row>
    <row r="1437" spans="1:3" ht="21.95" customHeight="1">
      <c r="A1437" s="260">
        <v>23203</v>
      </c>
      <c r="B1437" s="208" t="s">
        <v>1164</v>
      </c>
      <c r="C1437" s="207">
        <v>6277</v>
      </c>
    </row>
    <row r="1438" spans="1:3" ht="21.95" customHeight="1">
      <c r="A1438" s="260">
        <v>2320301</v>
      </c>
      <c r="B1438" s="208" t="s">
        <v>1165</v>
      </c>
      <c r="C1438" s="207">
        <v>0</v>
      </c>
    </row>
    <row r="1439" spans="1:3" ht="21.95" customHeight="1">
      <c r="A1439" s="260">
        <v>2320302</v>
      </c>
      <c r="B1439" s="208" t="s">
        <v>1166</v>
      </c>
      <c r="C1439" s="207">
        <v>77</v>
      </c>
    </row>
    <row r="1440" spans="1:3" ht="21.95" customHeight="1">
      <c r="A1440" s="260">
        <v>2320303</v>
      </c>
      <c r="B1440" s="208" t="s">
        <v>1167</v>
      </c>
      <c r="C1440" s="207">
        <v>0</v>
      </c>
    </row>
    <row r="1441" spans="1:3" ht="21.95" customHeight="1">
      <c r="A1441" s="260">
        <v>2320304</v>
      </c>
      <c r="B1441" s="208" t="s">
        <v>1168</v>
      </c>
      <c r="C1441" s="207">
        <v>6200</v>
      </c>
    </row>
    <row r="1442" spans="1:3" ht="21.95" customHeight="1">
      <c r="A1442" s="260">
        <v>233</v>
      </c>
      <c r="B1442" s="208" t="s">
        <v>99</v>
      </c>
      <c r="C1442" s="207">
        <v>0</v>
      </c>
    </row>
    <row r="1443" spans="1:3" ht="21.95" customHeight="1">
      <c r="A1443" s="260">
        <v>23301</v>
      </c>
      <c r="B1443" s="208" t="s">
        <v>1169</v>
      </c>
      <c r="C1443" s="207"/>
    </row>
    <row r="1444" spans="1:3" ht="21.95" customHeight="1">
      <c r="A1444" s="260">
        <v>23302</v>
      </c>
      <c r="B1444" s="208" t="s">
        <v>1170</v>
      </c>
      <c r="C1444" s="207"/>
    </row>
    <row r="1445" spans="1:3" ht="21.95" customHeight="1">
      <c r="A1445" s="260">
        <v>23303</v>
      </c>
      <c r="B1445" s="208" t="s">
        <v>1171</v>
      </c>
      <c r="C1445" s="207"/>
    </row>
  </sheetData>
  <mergeCells count="2">
    <mergeCell ref="A1:C1"/>
    <mergeCell ref="A2:B2"/>
  </mergeCells>
  <phoneticPr fontId="4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workbookViewId="0">
      <pane xSplit="1" ySplit="6" topLeftCell="B14" activePane="bottomRight" state="frozen"/>
      <selection pane="topRight" activeCell="B1" sqref="B1"/>
      <selection pane="bottomLeft" activeCell="A7" sqref="A7"/>
      <selection pane="bottomRight" activeCell="G27" sqref="G27"/>
    </sheetView>
  </sheetViews>
  <sheetFormatPr defaultColWidth="9" defaultRowHeight="14.25"/>
  <cols>
    <col min="1" max="1" width="15.75" customWidth="1"/>
    <col min="2" max="2" width="32.875" customWidth="1"/>
    <col min="3" max="3" width="18.25" customWidth="1"/>
    <col min="4" max="4" width="11.875" customWidth="1"/>
  </cols>
  <sheetData>
    <row r="1" spans="1:4" ht="18.75">
      <c r="A1" s="284" t="s">
        <v>1172</v>
      </c>
      <c r="B1" s="284"/>
      <c r="C1" s="284"/>
      <c r="D1" s="284"/>
    </row>
    <row r="2" spans="1:4" ht="18.75">
      <c r="A2" s="192"/>
      <c r="B2" s="192"/>
      <c r="C2" s="192"/>
      <c r="D2" s="193" t="s">
        <v>2</v>
      </c>
    </row>
    <row r="3" spans="1:4">
      <c r="A3" s="285" t="s">
        <v>1173</v>
      </c>
      <c r="B3" s="285"/>
      <c r="C3" s="288" t="s">
        <v>1174</v>
      </c>
      <c r="D3" s="289" t="s">
        <v>7</v>
      </c>
    </row>
    <row r="4" spans="1:4">
      <c r="A4" s="194" t="s">
        <v>59</v>
      </c>
      <c r="B4" s="194" t="s">
        <v>60</v>
      </c>
      <c r="C4" s="288"/>
      <c r="D4" s="289"/>
    </row>
    <row r="5" spans="1:4">
      <c r="A5" s="286" t="s">
        <v>14</v>
      </c>
      <c r="B5" s="287"/>
      <c r="C5" s="263">
        <v>103281.8751</v>
      </c>
      <c r="D5" s="264"/>
    </row>
    <row r="6" spans="1:4">
      <c r="A6" s="265">
        <v>301</v>
      </c>
      <c r="B6" s="266" t="s">
        <v>1175</v>
      </c>
      <c r="C6" s="267">
        <v>80869.442999999999</v>
      </c>
      <c r="D6" s="268"/>
    </row>
    <row r="7" spans="1:4">
      <c r="A7" s="194">
        <v>30101</v>
      </c>
      <c r="B7" s="195" t="s">
        <v>1176</v>
      </c>
      <c r="C7" s="196">
        <v>29221.215700000001</v>
      </c>
      <c r="D7" s="197"/>
    </row>
    <row r="8" spans="1:4">
      <c r="A8" s="194">
        <v>30102</v>
      </c>
      <c r="B8" s="195" t="s">
        <v>1177</v>
      </c>
      <c r="C8" s="196">
        <v>15998.842699999999</v>
      </c>
      <c r="D8" s="197"/>
    </row>
    <row r="9" spans="1:4">
      <c r="A9" s="194">
        <v>30103</v>
      </c>
      <c r="B9" s="195" t="s">
        <v>1178</v>
      </c>
      <c r="C9" s="196">
        <v>651.70460000000003</v>
      </c>
      <c r="D9" s="197"/>
    </row>
    <row r="10" spans="1:4">
      <c r="A10" s="194">
        <v>30106</v>
      </c>
      <c r="B10" s="195" t="s">
        <v>1179</v>
      </c>
      <c r="C10" s="196">
        <v>46</v>
      </c>
      <c r="D10" s="197"/>
    </row>
    <row r="11" spans="1:4">
      <c r="A11" s="194">
        <v>30107</v>
      </c>
      <c r="B11" s="195" t="s">
        <v>1180</v>
      </c>
      <c r="C11" s="196">
        <v>6233.9124000000002</v>
      </c>
      <c r="D11" s="197"/>
    </row>
    <row r="12" spans="1:4">
      <c r="A12" s="194">
        <v>30108</v>
      </c>
      <c r="B12" s="195" t="s">
        <v>1181</v>
      </c>
      <c r="C12" s="196">
        <v>7840.701</v>
      </c>
      <c r="D12" s="197"/>
    </row>
    <row r="13" spans="1:4">
      <c r="A13" s="194">
        <v>30109</v>
      </c>
      <c r="B13" s="195" t="s">
        <v>1182</v>
      </c>
      <c r="C13" s="196">
        <v>3920.3505</v>
      </c>
      <c r="D13" s="197"/>
    </row>
    <row r="14" spans="1:4">
      <c r="A14" s="194">
        <v>30110</v>
      </c>
      <c r="B14" s="195" t="s">
        <v>1183</v>
      </c>
      <c r="C14" s="196">
        <v>4956.3441999999995</v>
      </c>
      <c r="D14" s="197"/>
    </row>
    <row r="15" spans="1:4">
      <c r="A15" s="194">
        <v>30111</v>
      </c>
      <c r="B15" s="195" t="s">
        <v>1184</v>
      </c>
      <c r="C15" s="196">
        <v>0</v>
      </c>
      <c r="D15" s="197"/>
    </row>
    <row r="16" spans="1:4">
      <c r="A16" s="194">
        <v>30112</v>
      </c>
      <c r="B16" s="195" t="s">
        <v>1185</v>
      </c>
      <c r="C16" s="196">
        <v>579.17470000000003</v>
      </c>
      <c r="D16" s="197"/>
    </row>
    <row r="17" spans="1:4">
      <c r="A17" s="194">
        <v>30113</v>
      </c>
      <c r="B17" s="195" t="s">
        <v>990</v>
      </c>
      <c r="C17" s="196">
        <v>5880.5258000000003</v>
      </c>
      <c r="D17" s="197"/>
    </row>
    <row r="18" spans="1:4">
      <c r="A18" s="194">
        <v>30114</v>
      </c>
      <c r="B18" s="195" t="s">
        <v>1186</v>
      </c>
      <c r="C18" s="196">
        <v>0</v>
      </c>
      <c r="D18" s="197"/>
    </row>
    <row r="19" spans="1:4">
      <c r="A19" s="194">
        <v>30199</v>
      </c>
      <c r="B19" s="195" t="s">
        <v>1187</v>
      </c>
      <c r="C19" s="196">
        <v>5540.6714000000002</v>
      </c>
      <c r="D19" s="197"/>
    </row>
    <row r="20" spans="1:4">
      <c r="A20" s="265">
        <v>302</v>
      </c>
      <c r="B20" s="266" t="s">
        <v>1188</v>
      </c>
      <c r="C20" s="269">
        <v>12871.599200000001</v>
      </c>
      <c r="D20" s="268"/>
    </row>
    <row r="21" spans="1:4">
      <c r="A21" s="194">
        <v>30201</v>
      </c>
      <c r="B21" s="195" t="s">
        <v>1189</v>
      </c>
      <c r="C21" s="198">
        <v>2701.0091000000002</v>
      </c>
      <c r="D21" s="197"/>
    </row>
    <row r="22" spans="1:4">
      <c r="A22" s="194">
        <v>30202</v>
      </c>
      <c r="B22" s="195" t="s">
        <v>1190</v>
      </c>
      <c r="C22" s="199">
        <v>868.71690000000001</v>
      </c>
      <c r="D22" s="197"/>
    </row>
    <row r="23" spans="1:4">
      <c r="A23" s="194">
        <v>30203</v>
      </c>
      <c r="B23" s="195" t="s">
        <v>1191</v>
      </c>
      <c r="C23" s="198">
        <v>19.899999999999999</v>
      </c>
      <c r="D23" s="197"/>
    </row>
    <row r="24" spans="1:4">
      <c r="A24" s="194">
        <v>30204</v>
      </c>
      <c r="B24" s="195" t="s">
        <v>1192</v>
      </c>
      <c r="C24" s="198">
        <v>2.7320000000000002</v>
      </c>
      <c r="D24" s="197"/>
    </row>
    <row r="25" spans="1:4">
      <c r="A25" s="194">
        <v>30205</v>
      </c>
      <c r="B25" s="195" t="s">
        <v>1193</v>
      </c>
      <c r="C25" s="198">
        <v>183.893</v>
      </c>
      <c r="D25" s="197"/>
    </row>
    <row r="26" spans="1:4">
      <c r="A26" s="194">
        <v>30206</v>
      </c>
      <c r="B26" s="195" t="s">
        <v>1194</v>
      </c>
      <c r="C26" s="198">
        <v>427.23039999999997</v>
      </c>
      <c r="D26" s="197"/>
    </row>
    <row r="27" spans="1:4">
      <c r="A27" s="194">
        <v>30207</v>
      </c>
      <c r="B27" s="195" t="s">
        <v>1195</v>
      </c>
      <c r="C27" s="198">
        <v>200.5171</v>
      </c>
      <c r="D27" s="197"/>
    </row>
    <row r="28" spans="1:4">
      <c r="A28" s="194">
        <v>30208</v>
      </c>
      <c r="B28" s="195" t="s">
        <v>1196</v>
      </c>
      <c r="C28" s="198">
        <v>1.1000000000000001</v>
      </c>
      <c r="D28" s="197"/>
    </row>
    <row r="29" spans="1:4">
      <c r="A29" s="194">
        <v>30209</v>
      </c>
      <c r="B29" s="195" t="s">
        <v>1197</v>
      </c>
      <c r="C29" s="198">
        <v>18.355799999999999</v>
      </c>
      <c r="D29" s="197"/>
    </row>
    <row r="30" spans="1:4">
      <c r="A30" s="194">
        <v>30211</v>
      </c>
      <c r="B30" s="195" t="s">
        <v>1198</v>
      </c>
      <c r="C30" s="198">
        <v>591.80740000000003</v>
      </c>
      <c r="D30" s="197"/>
    </row>
    <row r="31" spans="1:4">
      <c r="A31" s="194">
        <v>30212</v>
      </c>
      <c r="B31" s="195" t="s">
        <v>1199</v>
      </c>
      <c r="C31" s="198">
        <v>4</v>
      </c>
      <c r="D31" s="197"/>
    </row>
    <row r="32" spans="1:4">
      <c r="A32" s="194">
        <v>30213</v>
      </c>
      <c r="B32" s="195" t="s">
        <v>1200</v>
      </c>
      <c r="C32" s="199">
        <v>355.37599999999998</v>
      </c>
      <c r="D32" s="197"/>
    </row>
    <row r="33" spans="1:4">
      <c r="A33" s="194">
        <v>30214</v>
      </c>
      <c r="B33" s="195" t="s">
        <v>1201</v>
      </c>
      <c r="C33" s="198">
        <v>15</v>
      </c>
      <c r="D33" s="197"/>
    </row>
    <row r="34" spans="1:4">
      <c r="A34" s="194">
        <v>30215</v>
      </c>
      <c r="B34" s="195" t="s">
        <v>1202</v>
      </c>
      <c r="C34" s="198">
        <v>157.18100000000001</v>
      </c>
      <c r="D34" s="197"/>
    </row>
    <row r="35" spans="1:4">
      <c r="A35" s="194">
        <v>30216</v>
      </c>
      <c r="B35" s="195" t="s">
        <v>1203</v>
      </c>
      <c r="C35" s="199">
        <v>190.58879999999999</v>
      </c>
      <c r="D35" s="197"/>
    </row>
    <row r="36" spans="1:4">
      <c r="A36" s="194">
        <v>30217</v>
      </c>
      <c r="B36" s="195" t="s">
        <v>1204</v>
      </c>
      <c r="C36" s="198">
        <v>464.09699999999998</v>
      </c>
      <c r="D36" s="197"/>
    </row>
    <row r="37" spans="1:4">
      <c r="A37" s="194">
        <v>30218</v>
      </c>
      <c r="B37" s="195" t="s">
        <v>1205</v>
      </c>
      <c r="C37" s="198">
        <v>11</v>
      </c>
      <c r="D37" s="197"/>
    </row>
    <row r="38" spans="1:4">
      <c r="A38" s="194">
        <v>30224</v>
      </c>
      <c r="B38" s="195" t="s">
        <v>1206</v>
      </c>
      <c r="C38" s="198">
        <v>23.5366</v>
      </c>
      <c r="D38" s="197"/>
    </row>
    <row r="39" spans="1:4">
      <c r="A39" s="194">
        <v>30225</v>
      </c>
      <c r="B39" s="195" t="s">
        <v>1207</v>
      </c>
      <c r="C39" s="198">
        <v>14.5</v>
      </c>
      <c r="D39" s="197"/>
    </row>
    <row r="40" spans="1:4">
      <c r="A40" s="194">
        <v>30226</v>
      </c>
      <c r="B40" s="195" t="s">
        <v>1208</v>
      </c>
      <c r="C40" s="198">
        <v>210.714</v>
      </c>
      <c r="D40" s="197"/>
    </row>
    <row r="41" spans="1:4">
      <c r="A41" s="194">
        <v>30227</v>
      </c>
      <c r="B41" s="195" t="s">
        <v>1209</v>
      </c>
      <c r="C41" s="198">
        <v>77.45</v>
      </c>
      <c r="D41" s="197"/>
    </row>
    <row r="42" spans="1:4">
      <c r="A42" s="194">
        <v>30228</v>
      </c>
      <c r="B42" s="195" t="s">
        <v>1210</v>
      </c>
      <c r="C42" s="198">
        <v>1019.4838999999999</v>
      </c>
      <c r="D42" s="197"/>
    </row>
    <row r="43" spans="1:4">
      <c r="A43" s="194">
        <v>30229</v>
      </c>
      <c r="B43" s="195" t="s">
        <v>1211</v>
      </c>
      <c r="C43" s="198">
        <v>558.98950000000002</v>
      </c>
      <c r="D43" s="197"/>
    </row>
    <row r="44" spans="1:4">
      <c r="A44" s="194">
        <v>30231</v>
      </c>
      <c r="B44" s="195" t="s">
        <v>1212</v>
      </c>
      <c r="C44" s="199">
        <v>1703.8924</v>
      </c>
      <c r="D44" s="197"/>
    </row>
    <row r="45" spans="1:4">
      <c r="A45" s="194">
        <v>30239</v>
      </c>
      <c r="B45" s="195" t="s">
        <v>1213</v>
      </c>
      <c r="C45" s="199">
        <v>2740.4450000000002</v>
      </c>
      <c r="D45" s="197"/>
    </row>
    <row r="46" spans="1:4">
      <c r="A46" s="194">
        <v>30240</v>
      </c>
      <c r="B46" s="195" t="s">
        <v>1214</v>
      </c>
      <c r="C46" s="198">
        <v>0.7</v>
      </c>
      <c r="D46" s="197"/>
    </row>
    <row r="47" spans="1:4">
      <c r="A47" s="194">
        <v>30299</v>
      </c>
      <c r="B47" s="195" t="s">
        <v>1215</v>
      </c>
      <c r="C47" s="198">
        <v>309.38330000000002</v>
      </c>
      <c r="D47" s="197"/>
    </row>
    <row r="48" spans="1:4">
      <c r="A48" s="265">
        <v>303</v>
      </c>
      <c r="B48" s="266" t="s">
        <v>1216</v>
      </c>
      <c r="C48" s="270">
        <v>9540.8328999999994</v>
      </c>
      <c r="D48" s="268"/>
    </row>
    <row r="49" spans="1:4">
      <c r="A49" s="194">
        <v>30301</v>
      </c>
      <c r="B49" s="195" t="s">
        <v>1217</v>
      </c>
      <c r="C49" s="200">
        <v>0</v>
      </c>
      <c r="D49" s="197"/>
    </row>
    <row r="50" spans="1:4">
      <c r="A50" s="194">
        <v>30302</v>
      </c>
      <c r="B50" s="195" t="s">
        <v>1218</v>
      </c>
      <c r="C50" s="200">
        <v>0</v>
      </c>
      <c r="D50" s="197"/>
    </row>
    <row r="51" spans="1:4">
      <c r="A51" s="194">
        <v>30303</v>
      </c>
      <c r="B51" s="195" t="s">
        <v>1219</v>
      </c>
      <c r="C51" s="200">
        <v>43</v>
      </c>
      <c r="D51" s="197"/>
    </row>
    <row r="52" spans="1:4">
      <c r="A52" s="194">
        <v>30304</v>
      </c>
      <c r="B52" s="195" t="s">
        <v>1220</v>
      </c>
      <c r="C52" s="200">
        <v>1045.7180000000001</v>
      </c>
      <c r="D52" s="197"/>
    </row>
    <row r="53" spans="1:4">
      <c r="A53" s="194">
        <v>30305</v>
      </c>
      <c r="B53" s="195" t="s">
        <v>1221</v>
      </c>
      <c r="C53" s="200">
        <v>5556.9948999999997</v>
      </c>
      <c r="D53" s="197"/>
    </row>
    <row r="54" spans="1:4">
      <c r="A54" s="194">
        <v>30306</v>
      </c>
      <c r="B54" s="195" t="s">
        <v>1222</v>
      </c>
      <c r="C54" s="200">
        <v>165</v>
      </c>
      <c r="D54" s="197"/>
    </row>
    <row r="55" spans="1:4">
      <c r="A55" s="194">
        <v>30307</v>
      </c>
      <c r="B55" s="195" t="s">
        <v>1186</v>
      </c>
      <c r="C55" s="200">
        <v>1885.56</v>
      </c>
      <c r="D55" s="197"/>
    </row>
    <row r="56" spans="1:4">
      <c r="A56" s="194">
        <v>30308</v>
      </c>
      <c r="B56" s="195" t="s">
        <v>1223</v>
      </c>
      <c r="C56" s="200">
        <v>0</v>
      </c>
      <c r="D56" s="197"/>
    </row>
    <row r="57" spans="1:4">
      <c r="A57" s="194">
        <v>30309</v>
      </c>
      <c r="B57" s="195" t="s">
        <v>1224</v>
      </c>
      <c r="C57" s="200">
        <v>0</v>
      </c>
      <c r="D57" s="197"/>
    </row>
    <row r="58" spans="1:4">
      <c r="A58" s="194">
        <v>30310</v>
      </c>
      <c r="B58" s="195" t="s">
        <v>1225</v>
      </c>
      <c r="C58" s="200">
        <v>0</v>
      </c>
      <c r="D58" s="197"/>
    </row>
    <row r="59" spans="1:4">
      <c r="A59" s="194">
        <v>30399</v>
      </c>
      <c r="B59" s="195" t="s">
        <v>1226</v>
      </c>
      <c r="C59" s="200">
        <v>844.56</v>
      </c>
      <c r="D59" s="197"/>
    </row>
    <row r="60" spans="1:4">
      <c r="A60" s="265">
        <v>310</v>
      </c>
      <c r="B60" s="271" t="s">
        <v>1227</v>
      </c>
      <c r="C60" s="272">
        <v>0</v>
      </c>
      <c r="D60" s="268"/>
    </row>
    <row r="61" spans="1:4">
      <c r="A61" s="194">
        <v>31001</v>
      </c>
      <c r="B61" s="201" t="s">
        <v>1228</v>
      </c>
      <c r="C61" s="198"/>
      <c r="D61" s="197"/>
    </row>
    <row r="62" spans="1:4">
      <c r="A62" s="194">
        <v>31002</v>
      </c>
      <c r="B62" s="201" t="s">
        <v>1229</v>
      </c>
      <c r="C62" s="198"/>
      <c r="D62" s="197"/>
    </row>
    <row r="63" spans="1:4">
      <c r="A63" s="194">
        <v>31003</v>
      </c>
      <c r="B63" s="201" t="s">
        <v>1230</v>
      </c>
      <c r="C63" s="198"/>
      <c r="D63" s="197"/>
    </row>
    <row r="64" spans="1:4">
      <c r="A64" s="194">
        <v>31007</v>
      </c>
      <c r="B64" s="201" t="s">
        <v>1231</v>
      </c>
      <c r="C64" s="198"/>
      <c r="D64" s="197"/>
    </row>
    <row r="65" spans="1:4">
      <c r="A65" s="194">
        <v>31099</v>
      </c>
      <c r="B65" s="201" t="s">
        <v>1232</v>
      </c>
      <c r="C65" s="198"/>
      <c r="D65" s="197"/>
    </row>
  </sheetData>
  <mergeCells count="5">
    <mergeCell ref="A1:D1"/>
    <mergeCell ref="A3:B3"/>
    <mergeCell ref="A5:B5"/>
    <mergeCell ref="C3:C4"/>
    <mergeCell ref="D3:D4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7"/>
  <sheetViews>
    <sheetView zoomScale="115" zoomScaleNormal="115" workbookViewId="0">
      <selection activeCell="H12" sqref="H12"/>
    </sheetView>
  </sheetViews>
  <sheetFormatPr defaultColWidth="9" defaultRowHeight="14.25"/>
  <cols>
    <col min="1" max="1" width="29.625" style="171" customWidth="1"/>
    <col min="2" max="2" width="13.625" style="172" customWidth="1"/>
    <col min="3" max="3" width="23.25" style="172" customWidth="1"/>
    <col min="4" max="4" width="12.625" style="172" customWidth="1"/>
    <col min="5" max="5" width="10.375" style="172" customWidth="1"/>
    <col min="6" max="16384" width="9" style="172"/>
  </cols>
  <sheetData>
    <row r="1" spans="1:11">
      <c r="D1" s="290" t="s">
        <v>1233</v>
      </c>
      <c r="E1" s="290"/>
    </row>
    <row r="2" spans="1:11" ht="24.75" customHeight="1">
      <c r="A2" s="274" t="s">
        <v>1564</v>
      </c>
      <c r="B2" s="274"/>
      <c r="C2" s="274"/>
      <c r="D2" s="274"/>
      <c r="E2" s="274"/>
    </row>
    <row r="3" spans="1:11" customFormat="1" ht="12" customHeight="1">
      <c r="A3" s="120"/>
      <c r="B3" s="120"/>
      <c r="C3" s="120"/>
      <c r="E3" t="s">
        <v>2</v>
      </c>
    </row>
    <row r="4" spans="1:11" s="167" customFormat="1" ht="15.75" customHeight="1">
      <c r="A4" s="173" t="s">
        <v>1</v>
      </c>
      <c r="B4" s="174"/>
      <c r="C4" s="174"/>
      <c r="D4" s="291"/>
      <c r="E4" s="291"/>
    </row>
    <row r="5" spans="1:11" s="168" customFormat="1" ht="15.75" customHeight="1">
      <c r="A5" s="175" t="s">
        <v>1234</v>
      </c>
      <c r="B5" s="176"/>
      <c r="C5" s="292" t="s">
        <v>1235</v>
      </c>
      <c r="D5" s="293"/>
      <c r="E5" s="294"/>
    </row>
    <row r="6" spans="1:11" s="169" customFormat="1" ht="26.1" customHeight="1">
      <c r="A6" s="147" t="s">
        <v>1236</v>
      </c>
      <c r="B6" s="147" t="s">
        <v>18</v>
      </c>
      <c r="C6" s="177" t="s">
        <v>1236</v>
      </c>
      <c r="D6" s="177" t="s">
        <v>18</v>
      </c>
      <c r="E6" s="178" t="s">
        <v>7</v>
      </c>
    </row>
    <row r="7" spans="1:11" ht="18" customHeight="1">
      <c r="A7" s="63" t="s">
        <v>1237</v>
      </c>
      <c r="B7" s="179"/>
      <c r="C7" s="63" t="s">
        <v>1238</v>
      </c>
      <c r="D7" s="180">
        <f>SUM(D8:D14)</f>
        <v>321888</v>
      </c>
      <c r="E7" s="181"/>
    </row>
    <row r="8" spans="1:11" ht="18" customHeight="1">
      <c r="A8" s="63" t="s">
        <v>1239</v>
      </c>
      <c r="B8" s="179">
        <v>55500</v>
      </c>
      <c r="C8" s="182" t="s">
        <v>1240</v>
      </c>
      <c r="D8" s="183">
        <v>116909</v>
      </c>
      <c r="E8" s="184"/>
    </row>
    <row r="9" spans="1:11" ht="18" customHeight="1">
      <c r="A9" s="63" t="s">
        <v>1241</v>
      </c>
      <c r="B9" s="179">
        <v>77649</v>
      </c>
      <c r="C9" s="182" t="s">
        <v>1242</v>
      </c>
      <c r="D9" s="183">
        <v>11102</v>
      </c>
      <c r="E9" s="184"/>
    </row>
    <row r="10" spans="1:11" ht="18" customHeight="1">
      <c r="A10" s="63" t="s">
        <v>1243</v>
      </c>
      <c r="B10" s="179">
        <v>5195</v>
      </c>
      <c r="C10" s="182" t="s">
        <v>1244</v>
      </c>
      <c r="D10" s="183">
        <v>109673</v>
      </c>
      <c r="E10" s="184"/>
    </row>
    <row r="11" spans="1:11" ht="18" customHeight="1">
      <c r="A11" s="63" t="s">
        <v>1245</v>
      </c>
      <c r="B11" s="179">
        <v>1935</v>
      </c>
      <c r="C11" s="182" t="s">
        <v>1246</v>
      </c>
      <c r="D11" s="183">
        <v>6364</v>
      </c>
      <c r="E11" s="184"/>
      <c r="K11" s="190"/>
    </row>
    <row r="12" spans="1:11" ht="27">
      <c r="A12" s="63" t="s">
        <v>1247</v>
      </c>
      <c r="B12" s="179">
        <v>940</v>
      </c>
      <c r="C12" s="63" t="s">
        <v>1248</v>
      </c>
      <c r="D12" s="183">
        <v>77840</v>
      </c>
      <c r="E12" s="184"/>
    </row>
    <row r="13" spans="1:11" ht="27">
      <c r="A13" s="63" t="s">
        <v>1249</v>
      </c>
      <c r="B13" s="179">
        <v>1014</v>
      </c>
      <c r="C13" s="63" t="s">
        <v>1250</v>
      </c>
      <c r="D13" s="183"/>
      <c r="E13" s="184"/>
    </row>
    <row r="14" spans="1:11" ht="18" customHeight="1">
      <c r="A14" s="63" t="s">
        <v>1251</v>
      </c>
      <c r="B14" s="179">
        <v>1306</v>
      </c>
      <c r="C14" s="185" t="s">
        <v>1252</v>
      </c>
      <c r="D14" s="183"/>
      <c r="E14" s="184"/>
    </row>
    <row r="15" spans="1:11" ht="18" customHeight="1">
      <c r="A15" s="63" t="s">
        <v>1253</v>
      </c>
      <c r="B15" s="179">
        <v>72454</v>
      </c>
      <c r="C15" s="179"/>
      <c r="D15" s="186"/>
      <c r="E15" s="181"/>
    </row>
    <row r="16" spans="1:11" ht="18" customHeight="1">
      <c r="A16" s="63" t="s">
        <v>1254</v>
      </c>
      <c r="B16" s="179">
        <v>4030</v>
      </c>
      <c r="C16" s="179"/>
      <c r="D16" s="186"/>
      <c r="E16" s="181"/>
    </row>
    <row r="17" spans="1:5" ht="18" customHeight="1">
      <c r="A17" s="63" t="s">
        <v>1255</v>
      </c>
      <c r="B17" s="179">
        <v>22162</v>
      </c>
      <c r="C17" s="179"/>
      <c r="D17" s="186"/>
      <c r="E17" s="181"/>
    </row>
    <row r="18" spans="1:5" ht="18" customHeight="1">
      <c r="A18" s="63" t="s">
        <v>1256</v>
      </c>
      <c r="B18" s="179">
        <v>8691</v>
      </c>
      <c r="C18" s="179"/>
      <c r="D18" s="186"/>
      <c r="E18" s="181"/>
    </row>
    <row r="19" spans="1:5" ht="18" customHeight="1">
      <c r="A19" s="63" t="s">
        <v>1257</v>
      </c>
      <c r="B19" s="179">
        <v>180</v>
      </c>
      <c r="C19" s="179"/>
      <c r="D19" s="186"/>
      <c r="E19" s="181"/>
    </row>
    <row r="20" spans="1:5" ht="18" customHeight="1">
      <c r="A20" s="63" t="s">
        <v>1258</v>
      </c>
      <c r="B20" s="179"/>
      <c r="C20" s="179"/>
      <c r="D20" s="186"/>
      <c r="E20" s="181"/>
    </row>
    <row r="21" spans="1:5" ht="18" customHeight="1">
      <c r="A21" s="63" t="s">
        <v>1259</v>
      </c>
      <c r="B21" s="179">
        <v>8949</v>
      </c>
      <c r="C21" s="179"/>
      <c r="D21" s="186"/>
      <c r="E21" s="181"/>
    </row>
    <row r="22" spans="1:5" ht="18" customHeight="1">
      <c r="A22" s="63" t="s">
        <v>1260</v>
      </c>
      <c r="B22" s="179"/>
      <c r="C22" s="179"/>
      <c r="D22" s="186"/>
      <c r="E22" s="181"/>
    </row>
    <row r="23" spans="1:5" ht="18" customHeight="1">
      <c r="A23" s="63" t="s">
        <v>1261</v>
      </c>
      <c r="B23" s="179">
        <v>18000</v>
      </c>
      <c r="C23" s="179"/>
      <c r="D23" s="186"/>
      <c r="E23" s="181"/>
    </row>
    <row r="24" spans="1:5" ht="18" customHeight="1">
      <c r="A24" s="63" t="s">
        <v>1262</v>
      </c>
      <c r="B24" s="179"/>
      <c r="C24" s="179"/>
      <c r="D24" s="186"/>
      <c r="E24" s="181"/>
    </row>
    <row r="25" spans="1:5" ht="15.95" customHeight="1">
      <c r="A25" s="63" t="s">
        <v>1263</v>
      </c>
      <c r="B25" s="179"/>
      <c r="C25" s="179"/>
      <c r="D25" s="186"/>
      <c r="E25" s="181"/>
    </row>
    <row r="26" spans="1:5" ht="15.95" customHeight="1">
      <c r="A26" s="63" t="s">
        <v>1264</v>
      </c>
      <c r="B26" s="179">
        <v>429</v>
      </c>
      <c r="C26" s="179"/>
      <c r="D26" s="186"/>
      <c r="E26" s="181"/>
    </row>
    <row r="27" spans="1:5" ht="15.95" customHeight="1">
      <c r="A27" s="63" t="s">
        <v>1265</v>
      </c>
      <c r="B27" s="179"/>
      <c r="C27" s="179"/>
      <c r="D27" s="186"/>
      <c r="E27" s="181"/>
    </row>
    <row r="28" spans="1:5" ht="15.95" customHeight="1">
      <c r="A28" s="63" t="s">
        <v>1266</v>
      </c>
      <c r="B28" s="179"/>
      <c r="C28" s="179"/>
      <c r="D28" s="186"/>
      <c r="E28" s="181"/>
    </row>
    <row r="29" spans="1:5" ht="15.95" customHeight="1">
      <c r="A29" s="63" t="s">
        <v>1267</v>
      </c>
      <c r="B29" s="179"/>
      <c r="C29" s="179"/>
      <c r="D29" s="186"/>
      <c r="E29" s="181"/>
    </row>
    <row r="30" spans="1:5" ht="15.95" customHeight="1">
      <c r="A30" s="63" t="s">
        <v>1268</v>
      </c>
      <c r="B30" s="179"/>
      <c r="C30" s="179"/>
      <c r="D30" s="186"/>
      <c r="E30" s="181"/>
    </row>
    <row r="31" spans="1:5" ht="15.95" customHeight="1">
      <c r="A31" s="63" t="s">
        <v>1269</v>
      </c>
      <c r="B31" s="179">
        <v>4905</v>
      </c>
      <c r="C31" s="179"/>
      <c r="D31" s="186"/>
      <c r="E31" s="181"/>
    </row>
    <row r="32" spans="1:5" ht="15.95" customHeight="1">
      <c r="A32" s="63" t="s">
        <v>1270</v>
      </c>
      <c r="B32" s="179"/>
      <c r="C32" s="179"/>
      <c r="D32" s="186"/>
      <c r="E32" s="181"/>
    </row>
    <row r="33" spans="1:5" ht="15.95" customHeight="1">
      <c r="A33" s="63" t="s">
        <v>1271</v>
      </c>
      <c r="B33" s="179">
        <v>5108</v>
      </c>
      <c r="C33" s="179"/>
      <c r="D33" s="186"/>
      <c r="E33" s="181"/>
    </row>
    <row r="34" spans="1:5" ht="15.95" customHeight="1">
      <c r="A34" s="63" t="s">
        <v>1272</v>
      </c>
      <c r="B34" s="179"/>
      <c r="C34" s="179"/>
      <c r="D34" s="186"/>
      <c r="E34" s="181"/>
    </row>
    <row r="35" spans="1:5" ht="15.95" customHeight="1">
      <c r="A35" s="185" t="s">
        <v>1273</v>
      </c>
      <c r="B35" s="179">
        <v>180</v>
      </c>
      <c r="C35" s="179"/>
      <c r="D35" s="186"/>
      <c r="E35" s="181"/>
    </row>
    <row r="36" spans="1:5" ht="15.95" customHeight="1">
      <c r="A36" s="185" t="s">
        <v>1274</v>
      </c>
      <c r="B36" s="179">
        <v>59000</v>
      </c>
      <c r="C36" s="179"/>
      <c r="D36" s="186"/>
      <c r="E36" s="181"/>
    </row>
    <row r="37" spans="1:5" ht="15.95" customHeight="1">
      <c r="A37" s="63" t="s">
        <v>1275</v>
      </c>
      <c r="B37" s="179">
        <v>77840</v>
      </c>
      <c r="C37" s="179"/>
      <c r="D37" s="186"/>
      <c r="E37" s="181"/>
    </row>
    <row r="38" spans="1:5" ht="18" customHeight="1">
      <c r="A38" s="63" t="s">
        <v>1276</v>
      </c>
      <c r="B38" s="179"/>
      <c r="C38" s="179"/>
      <c r="D38" s="186"/>
      <c r="E38" s="181"/>
    </row>
    <row r="39" spans="1:5" ht="27">
      <c r="A39" s="63" t="s">
        <v>1277</v>
      </c>
      <c r="B39" s="179">
        <v>51719</v>
      </c>
      <c r="C39" s="179"/>
      <c r="D39" s="186"/>
      <c r="E39" s="187"/>
    </row>
    <row r="40" spans="1:5" ht="18" customHeight="1">
      <c r="A40" s="63" t="s">
        <v>1278</v>
      </c>
      <c r="B40" s="179">
        <f>SUM(B7,B8,B9,B34,B35,B36,B37,B38,B39)</f>
        <v>321888</v>
      </c>
      <c r="C40" s="179" t="s">
        <v>1279</v>
      </c>
      <c r="D40" s="188">
        <f>D7</f>
        <v>321888</v>
      </c>
      <c r="E40" s="181"/>
    </row>
    <row r="56" spans="8:8">
      <c r="H56" s="189"/>
    </row>
    <row r="137" spans="12:12" ht="54">
      <c r="L137" s="3" t="s">
        <v>1280</v>
      </c>
    </row>
    <row r="150" spans="1:11">
      <c r="K150" s="172">
        <v>27623.58</v>
      </c>
    </row>
    <row r="152" spans="1:11" s="170" customFormat="1">
      <c r="A152" s="191"/>
    </row>
    <row r="164" spans="5:5">
      <c r="E164" s="172" t="s">
        <v>53</v>
      </c>
    </row>
    <row r="169" spans="5:5" ht="54.75" customHeight="1"/>
    <row r="173" spans="5:5" ht="38.25" customHeight="1"/>
    <row r="174" spans="5:5" ht="43.5" customHeight="1"/>
    <row r="175" spans="5:5" ht="40.5" customHeight="1"/>
    <row r="177" ht="123.75" customHeight="1"/>
  </sheetData>
  <mergeCells count="4">
    <mergeCell ref="D1:E1"/>
    <mergeCell ref="A2:E2"/>
    <mergeCell ref="D4:E4"/>
    <mergeCell ref="C5:E5"/>
  </mergeCells>
  <phoneticPr fontId="42" type="noConversion"/>
  <pageMargins left="0.70069444444444495" right="0.50347222222222199" top="0.94861111111111096" bottom="0.75138888888888899" header="0.29861111111111099" footer="0.29861111111111099"/>
  <pageSetup paperSize="9" scale="94" fitToHeight="0" orientation="portrait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3"/>
  <sheetViews>
    <sheetView zoomScale="85" zoomScaleNormal="85" workbookViewId="0">
      <selection activeCell="B15" sqref="B15:B16"/>
    </sheetView>
  </sheetViews>
  <sheetFormatPr defaultColWidth="9" defaultRowHeight="14.25"/>
  <cols>
    <col min="1" max="1" width="43.25" customWidth="1"/>
    <col min="2" max="2" width="15.75" customWidth="1"/>
    <col min="3" max="3" width="22.75" customWidth="1"/>
    <col min="4" max="4" width="20.5" customWidth="1"/>
  </cols>
  <sheetData>
    <row r="1" spans="1:5" ht="16.5" customHeight="1">
      <c r="A1" s="118"/>
      <c r="B1" s="143"/>
      <c r="C1" s="143"/>
      <c r="D1" s="118"/>
      <c r="E1" s="118"/>
    </row>
    <row r="2" spans="1:5" ht="31.5" customHeight="1">
      <c r="A2" s="274" t="s">
        <v>1281</v>
      </c>
      <c r="B2" s="274"/>
      <c r="C2" s="274"/>
      <c r="D2" s="118"/>
      <c r="E2" s="118"/>
    </row>
    <row r="3" spans="1:5" ht="18" customHeight="1">
      <c r="A3" s="120"/>
      <c r="B3" s="120"/>
      <c r="C3" s="120"/>
      <c r="D3" s="118"/>
      <c r="E3" s="118"/>
    </row>
    <row r="4" spans="1:5" ht="18" customHeight="1">
      <c r="A4" s="295" t="s">
        <v>1</v>
      </c>
      <c r="B4" s="295"/>
      <c r="C4" s="295"/>
      <c r="D4" s="145"/>
      <c r="E4" s="145"/>
    </row>
    <row r="5" spans="1:5" ht="32.1" customHeight="1">
      <c r="A5" s="146" t="s">
        <v>1282</v>
      </c>
      <c r="B5" s="147" t="s">
        <v>1283</v>
      </c>
      <c r="C5" s="148" t="s">
        <v>7</v>
      </c>
      <c r="D5" s="149"/>
      <c r="E5" s="149"/>
    </row>
    <row r="6" spans="1:5" ht="32.1" customHeight="1">
      <c r="A6" s="150" t="s">
        <v>1284</v>
      </c>
      <c r="B6" s="151">
        <v>1200</v>
      </c>
      <c r="C6" s="151"/>
      <c r="D6" s="145"/>
      <c r="E6" s="145"/>
    </row>
    <row r="7" spans="1:5" ht="32.1" customHeight="1">
      <c r="A7" s="150" t="s">
        <v>1285</v>
      </c>
      <c r="B7" s="151">
        <v>1400</v>
      </c>
      <c r="C7" s="155"/>
      <c r="D7" s="145"/>
      <c r="E7" s="145"/>
    </row>
    <row r="8" spans="1:5" ht="32.1" customHeight="1">
      <c r="A8" s="150" t="s">
        <v>1286</v>
      </c>
      <c r="B8" s="151"/>
      <c r="C8" s="164"/>
      <c r="D8" s="145"/>
      <c r="E8" s="145"/>
    </row>
    <row r="9" spans="1:5" ht="32.1" customHeight="1">
      <c r="A9" s="150" t="s">
        <v>1287</v>
      </c>
      <c r="B9" s="151">
        <v>78600</v>
      </c>
      <c r="C9" s="165"/>
      <c r="D9" s="145"/>
      <c r="E9" s="145"/>
    </row>
    <row r="10" spans="1:5" ht="32.1" customHeight="1">
      <c r="A10" s="150" t="s">
        <v>1288</v>
      </c>
      <c r="B10" s="151">
        <v>800</v>
      </c>
      <c r="C10" s="151"/>
      <c r="D10" s="145"/>
      <c r="E10" s="154"/>
    </row>
    <row r="11" spans="1:5" ht="32.1" customHeight="1">
      <c r="A11" s="150" t="s">
        <v>1289</v>
      </c>
      <c r="B11" s="151">
        <v>200</v>
      </c>
      <c r="C11" s="151"/>
      <c r="D11" s="145"/>
      <c r="E11" s="145"/>
    </row>
    <row r="12" spans="1:5" ht="32.1" customHeight="1">
      <c r="A12" s="150" t="s">
        <v>1290</v>
      </c>
      <c r="B12" s="151"/>
      <c r="C12" s="151"/>
      <c r="D12" s="145"/>
      <c r="E12" s="145"/>
    </row>
    <row r="13" spans="1:5" ht="32.1" customHeight="1">
      <c r="A13" s="150"/>
      <c r="B13" s="151"/>
      <c r="C13" s="151"/>
      <c r="D13" s="145"/>
      <c r="E13" s="145"/>
    </row>
    <row r="14" spans="1:5" ht="32.1" customHeight="1">
      <c r="A14" s="150"/>
      <c r="B14" s="151"/>
      <c r="C14" s="151"/>
      <c r="D14" s="145"/>
      <c r="E14" s="145"/>
    </row>
    <row r="15" spans="1:5" ht="32.1" customHeight="1">
      <c r="A15" s="150" t="s">
        <v>1291</v>
      </c>
      <c r="B15" s="151">
        <v>82200</v>
      </c>
      <c r="C15" s="151"/>
      <c r="D15" s="145"/>
      <c r="E15" s="145"/>
    </row>
    <row r="16" spans="1:5" s="140" customFormat="1" ht="32.1" customHeight="1">
      <c r="A16" s="150" t="s">
        <v>1292</v>
      </c>
      <c r="B16" s="166">
        <v>1214</v>
      </c>
      <c r="C16" s="151"/>
    </row>
    <row r="17" spans="1:3" ht="32.1" customHeight="1">
      <c r="A17" s="150" t="s">
        <v>1293</v>
      </c>
      <c r="B17" s="151"/>
      <c r="C17" s="151"/>
    </row>
    <row r="18" spans="1:3" s="141" customFormat="1" ht="32.1" customHeight="1">
      <c r="A18" s="150"/>
      <c r="B18" s="151"/>
      <c r="C18" s="151"/>
    </row>
    <row r="19" spans="1:3" ht="32.1" customHeight="1">
      <c r="A19" s="150" t="s">
        <v>1294</v>
      </c>
      <c r="B19" s="148">
        <v>83414</v>
      </c>
      <c r="C19" s="148"/>
    </row>
    <row r="20" spans="1:3" ht="29.25" customHeight="1"/>
    <row r="21" spans="1:3">
      <c r="A21" s="118"/>
      <c r="B21" s="118"/>
      <c r="C21" s="118"/>
    </row>
    <row r="22" spans="1:3">
      <c r="A22" s="118"/>
      <c r="B22" s="118"/>
      <c r="C22" s="118"/>
    </row>
    <row r="23" spans="1:3" ht="24" customHeight="1">
      <c r="A23" s="118"/>
      <c r="B23" s="118"/>
      <c r="C23" s="118"/>
    </row>
    <row r="24" spans="1:3" ht="24" customHeight="1">
      <c r="A24" s="118"/>
      <c r="B24" s="118"/>
      <c r="C24" s="118"/>
    </row>
    <row r="25" spans="1:3" ht="24" customHeight="1">
      <c r="A25" s="118"/>
      <c r="B25" s="118"/>
      <c r="C25" s="118"/>
    </row>
    <row r="26" spans="1:3" ht="24" customHeight="1">
      <c r="A26" s="118"/>
      <c r="B26" s="118"/>
      <c r="C26" s="118"/>
    </row>
    <row r="27" spans="1:3" ht="24" customHeight="1">
      <c r="A27" s="118"/>
      <c r="B27" s="118"/>
      <c r="C27" s="118"/>
    </row>
    <row r="28" spans="1:3" ht="24" customHeight="1">
      <c r="A28" s="118"/>
      <c r="B28" s="118"/>
      <c r="C28" s="118"/>
    </row>
    <row r="29" spans="1:3" ht="24" customHeight="1">
      <c r="A29" s="158"/>
      <c r="B29" s="159"/>
      <c r="C29" s="159"/>
    </row>
    <row r="30" spans="1:3" ht="24" customHeight="1">
      <c r="A30" s="118"/>
      <c r="B30" s="118"/>
      <c r="C30" s="118"/>
    </row>
    <row r="31" spans="1:3" ht="24" customHeight="1">
      <c r="A31" s="118"/>
      <c r="B31" s="118"/>
      <c r="C31" s="118"/>
    </row>
    <row r="32" spans="1:3" ht="24" customHeight="1">
      <c r="A32" s="118"/>
      <c r="B32" s="118"/>
      <c r="C32" s="118"/>
    </row>
    <row r="33" spans="1:3" ht="24" customHeight="1">
      <c r="A33" s="118"/>
      <c r="B33" s="118"/>
      <c r="C33" s="118"/>
    </row>
    <row r="34" spans="1:3" ht="24" customHeight="1">
      <c r="A34" s="118"/>
      <c r="B34" s="118"/>
      <c r="C34" s="118"/>
    </row>
    <row r="35" spans="1:3" ht="24" customHeight="1">
      <c r="A35" s="158"/>
      <c r="B35" s="159"/>
      <c r="C35" s="159"/>
    </row>
    <row r="36" spans="1:3" ht="24" customHeight="1">
      <c r="A36" s="118"/>
      <c r="B36" s="118"/>
      <c r="C36" s="118"/>
    </row>
    <row r="37" spans="1:3" ht="24" customHeight="1">
      <c r="A37" s="118"/>
      <c r="B37" s="118"/>
      <c r="C37" s="118"/>
    </row>
    <row r="38" spans="1:3" ht="24" customHeight="1">
      <c r="A38" s="118"/>
      <c r="B38" s="118"/>
      <c r="C38" s="118"/>
    </row>
    <row r="39" spans="1:3" ht="24" customHeight="1">
      <c r="A39" s="118"/>
      <c r="B39" s="118"/>
      <c r="C39" s="118"/>
    </row>
    <row r="40" spans="1:3" ht="24" customHeight="1">
      <c r="A40" s="118"/>
      <c r="B40" s="118"/>
      <c r="C40" s="118"/>
    </row>
    <row r="41" spans="1:3" ht="24" customHeight="1">
      <c r="A41" s="118"/>
      <c r="B41" s="118"/>
      <c r="C41" s="118"/>
    </row>
    <row r="42" spans="1:3" ht="24" customHeight="1"/>
    <row r="136" spans="4:6">
      <c r="D136" s="118"/>
      <c r="E136" s="118"/>
      <c r="F136" s="161"/>
    </row>
    <row r="139" spans="4:6">
      <c r="D139" s="118"/>
      <c r="E139" s="118"/>
      <c r="F139" s="118"/>
    </row>
    <row r="140" spans="4:6">
      <c r="D140" s="118"/>
      <c r="E140" s="118"/>
      <c r="F140" s="118"/>
    </row>
    <row r="141" spans="4:6">
      <c r="D141" s="118"/>
      <c r="E141" s="118"/>
      <c r="F141" s="118"/>
    </row>
    <row r="142" spans="4:6">
      <c r="D142" s="118"/>
      <c r="E142" s="118"/>
      <c r="F142" s="118"/>
    </row>
    <row r="153" spans="1:3">
      <c r="A153" s="158"/>
      <c r="B153" s="159"/>
      <c r="C153" s="159"/>
    </row>
    <row r="165" spans="2:3">
      <c r="B165" s="118"/>
      <c r="C165" s="118"/>
    </row>
    <row r="167" spans="2:3">
      <c r="B167" s="118"/>
      <c r="C167" s="118"/>
    </row>
    <row r="168" spans="2:3">
      <c r="B168" s="118"/>
      <c r="C168" s="118"/>
    </row>
    <row r="170" spans="2:3">
      <c r="B170" s="118"/>
      <c r="C170" s="118"/>
    </row>
    <row r="171" spans="2:3" ht="54.75" customHeight="1"/>
    <row r="174" spans="2:3">
      <c r="B174" s="118"/>
      <c r="C174" s="118"/>
    </row>
    <row r="175" spans="2:3" ht="38.25" customHeight="1">
      <c r="B175" s="118"/>
      <c r="C175" s="118"/>
    </row>
    <row r="176" spans="2:3" ht="43.5" customHeight="1">
      <c r="B176" s="118"/>
      <c r="C176" s="118"/>
    </row>
    <row r="177" spans="2:3" ht="40.5" customHeight="1">
      <c r="B177" s="118"/>
      <c r="C177" s="118"/>
    </row>
    <row r="178" spans="2:3">
      <c r="B178" s="118"/>
      <c r="C178" s="118"/>
    </row>
    <row r="179" spans="2:3" ht="123.75" customHeight="1"/>
    <row r="183" spans="2:3">
      <c r="B183" s="118"/>
      <c r="C183" s="118"/>
    </row>
  </sheetData>
  <mergeCells count="2">
    <mergeCell ref="A2:C2"/>
    <mergeCell ref="A4:C4"/>
  </mergeCells>
  <phoneticPr fontId="42" type="noConversion"/>
  <printOptions horizontalCentered="1"/>
  <pageMargins left="0" right="0" top="0.35763888888888901" bottom="0.16111111111111101" header="0.29861111111111099" footer="0.29861111111111099"/>
  <pageSetup paperSize="9" scale="85" fitToHeight="0" orientation="landscape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3"/>
  <sheetViews>
    <sheetView topLeftCell="A2" zoomScale="85" zoomScaleNormal="85" workbookViewId="0">
      <selection activeCell="A2" sqref="A2:C2"/>
    </sheetView>
  </sheetViews>
  <sheetFormatPr defaultColWidth="9" defaultRowHeight="14.25"/>
  <cols>
    <col min="1" max="1" width="44.125" customWidth="1"/>
    <col min="2" max="2" width="12.25" customWidth="1"/>
    <col min="3" max="4" width="20.5" customWidth="1"/>
  </cols>
  <sheetData>
    <row r="1" spans="1:5" ht="16.5" customHeight="1">
      <c r="A1" s="142"/>
      <c r="B1" s="143"/>
      <c r="C1" s="144" t="s">
        <v>1295</v>
      </c>
      <c r="D1" s="118"/>
      <c r="E1" s="118"/>
    </row>
    <row r="2" spans="1:5" ht="31.5" customHeight="1">
      <c r="A2" s="274" t="s">
        <v>1296</v>
      </c>
      <c r="B2" s="274"/>
      <c r="C2" s="274"/>
      <c r="D2" s="118"/>
      <c r="E2" s="118"/>
    </row>
    <row r="3" spans="1:5" ht="18" customHeight="1">
      <c r="A3" s="120"/>
      <c r="B3" s="120"/>
      <c r="C3" s="120"/>
      <c r="D3" s="118"/>
      <c r="E3" s="118"/>
    </row>
    <row r="4" spans="1:5" ht="18" customHeight="1">
      <c r="A4" s="295" t="s">
        <v>1</v>
      </c>
      <c r="B4" s="295"/>
      <c r="C4" s="295"/>
      <c r="D4" s="145"/>
      <c r="E4" s="145"/>
    </row>
    <row r="5" spans="1:5" ht="30" customHeight="1">
      <c r="A5" s="146" t="s">
        <v>1297</v>
      </c>
      <c r="B5" s="147" t="s">
        <v>1283</v>
      </c>
      <c r="C5" s="148" t="s">
        <v>7</v>
      </c>
      <c r="D5" s="149"/>
      <c r="E5" s="149"/>
    </row>
    <row r="6" spans="1:5" ht="30" customHeight="1">
      <c r="A6" s="150" t="s">
        <v>1298</v>
      </c>
      <c r="B6" s="151"/>
      <c r="C6" s="151"/>
      <c r="D6" s="145"/>
      <c r="E6" s="145"/>
    </row>
    <row r="7" spans="1:5" ht="30" customHeight="1">
      <c r="A7" s="150" t="s">
        <v>1299</v>
      </c>
      <c r="B7" s="151"/>
      <c r="C7" s="151"/>
      <c r="D7" s="145"/>
      <c r="E7" s="145"/>
    </row>
    <row r="8" spans="1:5" ht="30" customHeight="1">
      <c r="A8" s="150" t="s">
        <v>1300</v>
      </c>
      <c r="B8" s="151"/>
      <c r="C8" s="151"/>
      <c r="D8" s="145"/>
      <c r="E8" s="145"/>
    </row>
    <row r="9" spans="1:5" ht="30" customHeight="1">
      <c r="A9" s="150" t="s">
        <v>1301</v>
      </c>
      <c r="B9" s="152">
        <v>9800</v>
      </c>
      <c r="C9" s="153"/>
      <c r="D9" s="145"/>
      <c r="E9" s="145"/>
    </row>
    <row r="10" spans="1:5" ht="30" customHeight="1">
      <c r="A10" s="150" t="s">
        <v>1302</v>
      </c>
      <c r="B10" s="151"/>
      <c r="C10" s="151"/>
      <c r="D10" s="145"/>
      <c r="E10" s="154"/>
    </row>
    <row r="11" spans="1:5" ht="30" customHeight="1">
      <c r="A11" s="150" t="s">
        <v>1303</v>
      </c>
      <c r="B11" s="151">
        <v>200</v>
      </c>
      <c r="C11" s="151"/>
      <c r="D11" s="145"/>
      <c r="E11" s="145"/>
    </row>
    <row r="12" spans="1:5" ht="30" customHeight="1">
      <c r="A12" s="150" t="s">
        <v>1304</v>
      </c>
      <c r="B12" s="151"/>
      <c r="C12" s="151"/>
      <c r="D12" s="145"/>
      <c r="E12" s="145"/>
    </row>
    <row r="13" spans="1:5" ht="30" customHeight="1">
      <c r="A13" s="150" t="s">
        <v>1305</v>
      </c>
      <c r="B13" s="151">
        <v>13200</v>
      </c>
      <c r="C13" s="155"/>
      <c r="D13" s="145"/>
      <c r="E13" s="145"/>
    </row>
    <row r="14" spans="1:5" ht="30" customHeight="1">
      <c r="A14" s="150"/>
      <c r="B14" s="151"/>
      <c r="C14" s="151"/>
      <c r="D14" s="145"/>
      <c r="E14" s="145"/>
    </row>
    <row r="15" spans="1:5" ht="30" customHeight="1">
      <c r="A15" s="150" t="s">
        <v>1306</v>
      </c>
      <c r="B15" s="151">
        <v>23200</v>
      </c>
      <c r="C15" s="151"/>
      <c r="D15" s="145"/>
      <c r="E15" s="145"/>
    </row>
    <row r="16" spans="1:5" s="140" customFormat="1" ht="30" customHeight="1">
      <c r="A16" s="156" t="s">
        <v>1292</v>
      </c>
      <c r="B16" s="151">
        <v>1214</v>
      </c>
      <c r="C16" s="151"/>
    </row>
    <row r="17" spans="1:3" ht="30" customHeight="1">
      <c r="A17" s="150" t="s">
        <v>1307</v>
      </c>
      <c r="B17" s="151">
        <v>59000</v>
      </c>
      <c r="C17" s="151"/>
    </row>
    <row r="18" spans="1:3" s="141" customFormat="1" ht="30" customHeight="1">
      <c r="A18" s="150" t="s">
        <v>1308</v>
      </c>
      <c r="B18" s="151"/>
      <c r="C18" s="151"/>
    </row>
    <row r="19" spans="1:3" ht="30" customHeight="1">
      <c r="A19" s="150" t="s">
        <v>1309</v>
      </c>
      <c r="B19" s="148">
        <v>83414</v>
      </c>
      <c r="C19" s="148"/>
    </row>
    <row r="20" spans="1:3" ht="29.25" customHeight="1"/>
    <row r="21" spans="1:3">
      <c r="A21" s="157"/>
      <c r="B21" s="118"/>
      <c r="C21" s="118"/>
    </row>
    <row r="22" spans="1:3">
      <c r="A22" s="157"/>
      <c r="B22" s="118"/>
      <c r="C22" s="118"/>
    </row>
    <row r="23" spans="1:3" ht="24" customHeight="1">
      <c r="A23" s="157"/>
      <c r="B23" s="118"/>
      <c r="C23" s="118"/>
    </row>
    <row r="24" spans="1:3" ht="24" customHeight="1">
      <c r="A24" s="157"/>
      <c r="B24" s="118"/>
      <c r="C24" s="118"/>
    </row>
    <row r="25" spans="1:3" ht="24" customHeight="1">
      <c r="A25" s="157"/>
      <c r="B25" s="118"/>
      <c r="C25" s="118"/>
    </row>
    <row r="26" spans="1:3" ht="24" customHeight="1">
      <c r="A26" s="157"/>
      <c r="B26" s="118"/>
      <c r="C26" s="118"/>
    </row>
    <row r="27" spans="1:3" ht="24" customHeight="1">
      <c r="A27" s="118"/>
      <c r="B27" s="118"/>
      <c r="C27" s="118"/>
    </row>
    <row r="28" spans="1:3" ht="24" customHeight="1">
      <c r="A28" s="118"/>
      <c r="B28" s="118"/>
      <c r="C28" s="118"/>
    </row>
    <row r="29" spans="1:3" ht="24" customHeight="1">
      <c r="A29" s="158"/>
      <c r="B29" s="159"/>
      <c r="C29" s="159"/>
    </row>
    <row r="30" spans="1:3" ht="24" customHeight="1">
      <c r="A30" s="118"/>
      <c r="B30" s="118"/>
      <c r="C30" s="118"/>
    </row>
    <row r="31" spans="1:3" ht="24" customHeight="1">
      <c r="A31" s="118"/>
    </row>
    <row r="32" spans="1:3" ht="24" customHeight="1">
      <c r="A32" s="118"/>
    </row>
    <row r="33" spans="1:1" ht="24" customHeight="1">
      <c r="A33" s="118"/>
    </row>
    <row r="34" spans="1:1" ht="24" customHeight="1">
      <c r="A34" s="118"/>
    </row>
    <row r="35" spans="1:1" ht="24" customHeight="1">
      <c r="A35" s="158"/>
    </row>
    <row r="36" spans="1:1" ht="24" customHeight="1">
      <c r="A36" s="118"/>
    </row>
    <row r="37" spans="1:1" ht="24" customHeight="1">
      <c r="A37" s="118"/>
    </row>
    <row r="38" spans="1:1" ht="24" customHeight="1">
      <c r="A38" s="118"/>
    </row>
    <row r="39" spans="1:1" ht="24" customHeight="1">
      <c r="A39" s="118"/>
    </row>
    <row r="40" spans="1:1" ht="24" customHeight="1">
      <c r="A40" s="118"/>
    </row>
    <row r="41" spans="1:1" ht="24" customHeight="1">
      <c r="A41" s="118"/>
    </row>
    <row r="42" spans="1:1" ht="24" customHeight="1"/>
    <row r="57" spans="2:3">
      <c r="B57" s="118"/>
      <c r="C57" s="118"/>
    </row>
    <row r="58" spans="2:3">
      <c r="B58" s="160"/>
      <c r="C58" s="118"/>
    </row>
    <row r="136" spans="1:6">
      <c r="A136" s="118"/>
      <c r="B136" s="118"/>
      <c r="C136" s="118"/>
      <c r="D136" s="118"/>
      <c r="E136" s="118"/>
      <c r="F136" s="161"/>
    </row>
    <row r="139" spans="1:6" ht="27">
      <c r="A139" s="162" t="s">
        <v>52</v>
      </c>
      <c r="B139" s="118"/>
      <c r="C139" s="118"/>
      <c r="D139" s="118"/>
      <c r="E139" s="118"/>
      <c r="F139" s="118"/>
    </row>
    <row r="140" spans="1:6">
      <c r="A140" s="163">
        <v>240</v>
      </c>
      <c r="B140" s="118"/>
      <c r="C140" s="118"/>
      <c r="D140" s="118"/>
      <c r="E140" s="118"/>
      <c r="F140" s="118"/>
    </row>
    <row r="141" spans="1:6">
      <c r="A141" s="163">
        <v>240</v>
      </c>
      <c r="B141" s="118"/>
      <c r="C141" s="118"/>
      <c r="D141" s="118"/>
      <c r="E141" s="118"/>
      <c r="F141" s="118"/>
    </row>
    <row r="142" spans="1:6">
      <c r="A142" s="163">
        <v>120</v>
      </c>
      <c r="B142" s="118"/>
      <c r="C142" s="118"/>
      <c r="D142" s="118"/>
      <c r="E142" s="118"/>
      <c r="F142" s="118"/>
    </row>
    <row r="153" spans="1:1">
      <c r="A153" s="158"/>
    </row>
    <row r="165" spans="1:3">
      <c r="A165" s="118"/>
      <c r="B165" s="118"/>
      <c r="C165" s="118"/>
    </row>
    <row r="167" spans="1:3">
      <c r="A167" s="118"/>
      <c r="B167" s="118"/>
      <c r="C167" s="118"/>
    </row>
    <row r="168" spans="1:3">
      <c r="A168" s="118"/>
      <c r="B168" s="118"/>
      <c r="C168" s="118"/>
    </row>
    <row r="170" spans="1:3">
      <c r="A170" s="118"/>
      <c r="B170" s="118"/>
      <c r="C170" s="118"/>
    </row>
    <row r="171" spans="1:3" ht="54.75" customHeight="1"/>
    <row r="174" spans="1:3">
      <c r="A174" s="118"/>
      <c r="B174" s="118"/>
      <c r="C174" s="118"/>
    </row>
    <row r="175" spans="1:3" ht="38.25" customHeight="1">
      <c r="A175" s="118"/>
      <c r="B175" s="118"/>
    </row>
    <row r="176" spans="1:3" ht="43.5" customHeight="1">
      <c r="A176" s="118"/>
      <c r="B176" s="118"/>
    </row>
    <row r="177" spans="1:2" ht="40.5" customHeight="1">
      <c r="A177" s="163">
        <v>600</v>
      </c>
      <c r="B177" s="118"/>
    </row>
    <row r="178" spans="1:2">
      <c r="A178" s="163">
        <v>1500</v>
      </c>
      <c r="B178" s="160"/>
    </row>
    <row r="179" spans="1:2" ht="123.75" customHeight="1"/>
    <row r="183" spans="1:2">
      <c r="A183" s="163">
        <v>1000</v>
      </c>
      <c r="B183" s="118"/>
    </row>
  </sheetData>
  <mergeCells count="2">
    <mergeCell ref="A2:C2"/>
    <mergeCell ref="A4:C4"/>
  </mergeCells>
  <phoneticPr fontId="42" type="noConversion"/>
  <printOptions horizontalCentered="1"/>
  <pageMargins left="0" right="0" top="0.35763888888888901" bottom="0.16111111111111101" header="0.29861111111111099" footer="0.29861111111111099"/>
  <pageSetup paperSize="9" scale="85" fitToHeight="0" orientation="landscape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83"/>
  <sheetViews>
    <sheetView topLeftCell="A2" zoomScale="85" zoomScaleNormal="85" workbookViewId="0">
      <selection activeCell="O17" sqref="O17"/>
    </sheetView>
  </sheetViews>
  <sheetFormatPr defaultColWidth="9" defaultRowHeight="14.25"/>
  <cols>
    <col min="1" max="1" width="44.125" customWidth="1"/>
    <col min="2" max="2" width="12.25" customWidth="1"/>
    <col min="3" max="4" width="20.5" customWidth="1"/>
  </cols>
  <sheetData>
    <row r="1" spans="1:5" ht="16.5" customHeight="1">
      <c r="A1" s="142"/>
      <c r="B1" s="143"/>
      <c r="C1" s="144" t="s">
        <v>1295</v>
      </c>
      <c r="D1" s="118"/>
      <c r="E1" s="118"/>
    </row>
    <row r="2" spans="1:5" ht="31.5" customHeight="1">
      <c r="A2" s="274" t="s">
        <v>1565</v>
      </c>
      <c r="B2" s="274"/>
      <c r="C2" s="274"/>
      <c r="D2" s="118"/>
      <c r="E2" s="118"/>
    </row>
    <row r="3" spans="1:5" ht="18" customHeight="1">
      <c r="A3" s="262"/>
      <c r="B3" s="262"/>
      <c r="C3" s="262"/>
      <c r="D3" s="118"/>
      <c r="E3" s="118"/>
    </row>
    <row r="4" spans="1:5" ht="18" customHeight="1">
      <c r="A4" s="295" t="s">
        <v>1</v>
      </c>
      <c r="B4" s="295"/>
      <c r="C4" s="295"/>
      <c r="D4" s="145"/>
      <c r="E4" s="145"/>
    </row>
    <row r="5" spans="1:5" ht="30" customHeight="1">
      <c r="A5" s="146" t="s">
        <v>1297</v>
      </c>
      <c r="B5" s="147" t="s">
        <v>1283</v>
      </c>
      <c r="C5" s="148" t="s">
        <v>7</v>
      </c>
      <c r="D5" s="149"/>
      <c r="E5" s="149"/>
    </row>
    <row r="6" spans="1:5" ht="30" customHeight="1">
      <c r="A6" s="150" t="s">
        <v>1298</v>
      </c>
      <c r="B6" s="151"/>
      <c r="C6" s="151"/>
      <c r="D6" s="145"/>
      <c r="E6" s="145"/>
    </row>
    <row r="7" spans="1:5" ht="30" customHeight="1">
      <c r="A7" s="150" t="s">
        <v>1299</v>
      </c>
      <c r="B7" s="151"/>
      <c r="C7" s="151"/>
      <c r="D7" s="145"/>
      <c r="E7" s="145"/>
    </row>
    <row r="8" spans="1:5" ht="30" customHeight="1">
      <c r="A8" s="150" t="s">
        <v>1300</v>
      </c>
      <c r="B8" s="151"/>
      <c r="C8" s="151"/>
      <c r="D8" s="145"/>
      <c r="E8" s="145"/>
    </row>
    <row r="9" spans="1:5" ht="30" customHeight="1">
      <c r="A9" s="150" t="s">
        <v>1301</v>
      </c>
      <c r="B9" s="152"/>
      <c r="C9" s="153"/>
      <c r="D9" s="145"/>
      <c r="E9" s="145"/>
    </row>
    <row r="10" spans="1:5" ht="30" customHeight="1">
      <c r="A10" s="150" t="s">
        <v>1302</v>
      </c>
      <c r="B10" s="151"/>
      <c r="C10" s="151"/>
      <c r="D10" s="145"/>
      <c r="E10" s="154"/>
    </row>
    <row r="11" spans="1:5" ht="30" customHeight="1">
      <c r="A11" s="150" t="s">
        <v>1303</v>
      </c>
      <c r="B11" s="151"/>
      <c r="C11" s="151"/>
      <c r="D11" s="145"/>
      <c r="E11" s="145"/>
    </row>
    <row r="12" spans="1:5" ht="30" customHeight="1">
      <c r="A12" s="150" t="s">
        <v>1304</v>
      </c>
      <c r="B12" s="151"/>
      <c r="C12" s="151"/>
      <c r="D12" s="145"/>
      <c r="E12" s="145"/>
    </row>
    <row r="13" spans="1:5" ht="30" customHeight="1">
      <c r="A13" s="150" t="s">
        <v>1305</v>
      </c>
      <c r="B13" s="151"/>
      <c r="C13" s="155"/>
      <c r="D13" s="145"/>
      <c r="E13" s="145"/>
    </row>
    <row r="14" spans="1:5" ht="30" customHeight="1">
      <c r="A14" s="150"/>
      <c r="B14" s="151"/>
      <c r="C14" s="151"/>
      <c r="D14" s="145"/>
      <c r="E14" s="145"/>
    </row>
    <row r="15" spans="1:5" ht="30" customHeight="1">
      <c r="A15" s="150" t="s">
        <v>1306</v>
      </c>
      <c r="B15" s="151"/>
      <c r="C15" s="151"/>
      <c r="D15" s="145"/>
      <c r="E15" s="145"/>
    </row>
    <row r="16" spans="1:5" s="140" customFormat="1" ht="30" customHeight="1">
      <c r="A16" s="156" t="s">
        <v>1292</v>
      </c>
      <c r="B16" s="151">
        <v>1214</v>
      </c>
      <c r="C16" s="151"/>
    </row>
    <row r="17" spans="1:3" ht="30" customHeight="1">
      <c r="A17" s="150" t="s">
        <v>1307</v>
      </c>
      <c r="B17" s="151"/>
      <c r="C17" s="151"/>
    </row>
    <row r="18" spans="1:3" s="141" customFormat="1" ht="30" customHeight="1">
      <c r="A18" s="150" t="s">
        <v>1308</v>
      </c>
      <c r="B18" s="151"/>
      <c r="C18" s="151"/>
    </row>
    <row r="19" spans="1:3" ht="30" customHeight="1">
      <c r="A19" s="150" t="s">
        <v>1309</v>
      </c>
      <c r="B19" s="148">
        <v>1214</v>
      </c>
      <c r="C19" s="148"/>
    </row>
    <row r="20" spans="1:3" ht="29.25" customHeight="1"/>
    <row r="21" spans="1:3">
      <c r="A21" s="157"/>
      <c r="B21" s="118"/>
      <c r="C21" s="118"/>
    </row>
    <row r="22" spans="1:3">
      <c r="A22" s="157"/>
      <c r="B22" s="118"/>
      <c r="C22" s="118"/>
    </row>
    <row r="23" spans="1:3" ht="24" customHeight="1">
      <c r="A23" s="157"/>
      <c r="B23" s="118"/>
      <c r="C23" s="118"/>
    </row>
    <row r="24" spans="1:3" ht="24" customHeight="1">
      <c r="A24" s="157"/>
      <c r="B24" s="118"/>
      <c r="C24" s="118"/>
    </row>
    <row r="25" spans="1:3" ht="24" customHeight="1">
      <c r="A25" s="157"/>
      <c r="B25" s="118"/>
      <c r="C25" s="118"/>
    </row>
    <row r="26" spans="1:3" ht="24" customHeight="1">
      <c r="A26" s="157"/>
      <c r="B26" s="118"/>
      <c r="C26" s="118"/>
    </row>
    <row r="27" spans="1:3" ht="24" customHeight="1">
      <c r="A27" s="118"/>
      <c r="B27" s="118"/>
      <c r="C27" s="118"/>
    </row>
    <row r="28" spans="1:3" ht="24" customHeight="1">
      <c r="A28" s="118"/>
      <c r="B28" s="118"/>
      <c r="C28" s="118"/>
    </row>
    <row r="29" spans="1:3" ht="24" customHeight="1">
      <c r="A29" s="158"/>
      <c r="B29" s="159"/>
      <c r="C29" s="159"/>
    </row>
    <row r="30" spans="1:3" ht="24" customHeight="1">
      <c r="A30" s="118"/>
      <c r="B30" s="118"/>
      <c r="C30" s="118"/>
    </row>
    <row r="31" spans="1:3" ht="24" customHeight="1">
      <c r="A31" s="118"/>
    </row>
    <row r="32" spans="1:3" ht="24" customHeight="1">
      <c r="A32" s="118"/>
    </row>
    <row r="33" spans="1:1" ht="24" customHeight="1">
      <c r="A33" s="118"/>
    </row>
    <row r="34" spans="1:1" ht="24" customHeight="1">
      <c r="A34" s="118"/>
    </row>
    <row r="35" spans="1:1" ht="24" customHeight="1">
      <c r="A35" s="158"/>
    </row>
    <row r="36" spans="1:1" ht="24" customHeight="1">
      <c r="A36" s="118"/>
    </row>
    <row r="37" spans="1:1" ht="24" customHeight="1">
      <c r="A37" s="118"/>
    </row>
    <row r="38" spans="1:1" ht="24" customHeight="1">
      <c r="A38" s="118"/>
    </row>
    <row r="39" spans="1:1" ht="24" customHeight="1">
      <c r="A39" s="118"/>
    </row>
    <row r="40" spans="1:1" ht="24" customHeight="1">
      <c r="A40" s="118"/>
    </row>
    <row r="41" spans="1:1" ht="24" customHeight="1">
      <c r="A41" s="118"/>
    </row>
    <row r="42" spans="1:1" ht="24" customHeight="1"/>
    <row r="57" spans="2:3">
      <c r="B57" s="118"/>
      <c r="C57" s="118"/>
    </row>
    <row r="58" spans="2:3">
      <c r="B58" s="160"/>
      <c r="C58" s="118"/>
    </row>
    <row r="136" spans="1:6">
      <c r="A136" s="118"/>
      <c r="B136" s="118"/>
      <c r="C136" s="118"/>
      <c r="D136" s="118"/>
      <c r="E136" s="118"/>
      <c r="F136" s="161"/>
    </row>
    <row r="139" spans="1:6" ht="27">
      <c r="A139" s="162" t="s">
        <v>52</v>
      </c>
      <c r="B139" s="118"/>
      <c r="C139" s="118"/>
      <c r="D139" s="118"/>
      <c r="E139" s="118"/>
      <c r="F139" s="118"/>
    </row>
    <row r="140" spans="1:6">
      <c r="A140" s="163">
        <v>240</v>
      </c>
      <c r="B140" s="118"/>
      <c r="C140" s="118"/>
      <c r="D140" s="118"/>
      <c r="E140" s="118"/>
      <c r="F140" s="118"/>
    </row>
    <row r="141" spans="1:6">
      <c r="A141" s="163">
        <v>240</v>
      </c>
      <c r="B141" s="118"/>
      <c r="C141" s="118"/>
      <c r="D141" s="118"/>
      <c r="E141" s="118"/>
      <c r="F141" s="118"/>
    </row>
    <row r="142" spans="1:6">
      <c r="A142" s="163">
        <v>120</v>
      </c>
      <c r="B142" s="118"/>
      <c r="C142" s="118"/>
      <c r="D142" s="118"/>
      <c r="E142" s="118"/>
      <c r="F142" s="118"/>
    </row>
    <row r="153" spans="1:1">
      <c r="A153" s="158"/>
    </row>
    <row r="165" spans="1:3">
      <c r="A165" s="118"/>
      <c r="B165" s="118"/>
      <c r="C165" s="118"/>
    </row>
    <row r="167" spans="1:3">
      <c r="A167" s="118"/>
      <c r="B167" s="118"/>
      <c r="C167" s="118"/>
    </row>
    <row r="168" spans="1:3">
      <c r="A168" s="118"/>
      <c r="B168" s="118"/>
      <c r="C168" s="118"/>
    </row>
    <row r="170" spans="1:3">
      <c r="A170" s="118"/>
      <c r="B170" s="118"/>
      <c r="C170" s="118"/>
    </row>
    <row r="171" spans="1:3" ht="54.75" customHeight="1"/>
    <row r="174" spans="1:3">
      <c r="A174" s="118"/>
      <c r="B174" s="118"/>
      <c r="C174" s="118"/>
    </row>
    <row r="175" spans="1:3" ht="38.25" customHeight="1">
      <c r="A175" s="118"/>
      <c r="B175" s="118"/>
    </row>
    <row r="176" spans="1:3" ht="43.5" customHeight="1">
      <c r="A176" s="118"/>
      <c r="B176" s="118"/>
    </row>
    <row r="177" spans="1:2" ht="40.5" customHeight="1">
      <c r="A177" s="163">
        <v>600</v>
      </c>
      <c r="B177" s="118"/>
    </row>
    <row r="178" spans="1:2">
      <c r="A178" s="163">
        <v>1500</v>
      </c>
      <c r="B178" s="160"/>
    </row>
    <row r="179" spans="1:2" ht="123.75" customHeight="1"/>
    <row r="183" spans="1:2">
      <c r="A183" s="163">
        <v>1000</v>
      </c>
      <c r="B183" s="118"/>
    </row>
  </sheetData>
  <mergeCells count="2">
    <mergeCell ref="A2:C2"/>
    <mergeCell ref="A4:C4"/>
  </mergeCells>
  <phoneticPr fontId="54" type="noConversion"/>
  <printOptions horizontalCentered="1"/>
  <pageMargins left="0" right="0" top="0.35763888888888901" bottom="0.16111111111111101" header="0.29861111111111099" footer="0.29861111111111099"/>
  <pageSetup paperSize="9" scale="85" fitToHeight="0" orientation="landscape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12</vt:i4>
      </vt:variant>
    </vt:vector>
  </HeadingPairs>
  <TitlesOfParts>
    <vt:vector size="29" baseType="lpstr">
      <vt:lpstr>2019年花垣县财政预算汇总表（含提前下达转移支付）</vt:lpstr>
      <vt:lpstr>表1、2020年一般公共预算收入表</vt:lpstr>
      <vt:lpstr>表2、一般公共预算支出表（科目）</vt:lpstr>
      <vt:lpstr>2020年一般公共预算支出明细表</vt:lpstr>
      <vt:lpstr>一般公共预算基本支出表（按部门经济分类）</vt:lpstr>
      <vt:lpstr>表3.2020年一般预算税收返还和转移支付表</vt:lpstr>
      <vt:lpstr>表4、2020年基金收入预算表</vt:lpstr>
      <vt:lpstr>表4、2020年基金支出预算表</vt:lpstr>
      <vt:lpstr>表4、2020年基金转移支付表</vt:lpstr>
      <vt:lpstr>表5、2020年国有资本经营预算收入表</vt:lpstr>
      <vt:lpstr>表5、2020年国有资本经营预算支出表</vt:lpstr>
      <vt:lpstr>表6、社保基金预算收入表</vt:lpstr>
      <vt:lpstr>表6、社保基金预算支出表</vt:lpstr>
      <vt:lpstr>19提前下达明细表(表10)</vt:lpstr>
      <vt:lpstr>2019年专项支出麻树清</vt:lpstr>
      <vt:lpstr>Sheet1</vt:lpstr>
      <vt:lpstr>Sheet2</vt:lpstr>
      <vt:lpstr>表1、2020年一般公共预算收入表!Print_Area</vt:lpstr>
      <vt:lpstr>'表2、一般公共预算支出表（科目）'!Print_Area</vt:lpstr>
      <vt:lpstr>表3.2020年一般预算税收返还和转移支付表!Print_Area</vt:lpstr>
      <vt:lpstr>表4、2020年基金收入预算表!Print_Area</vt:lpstr>
      <vt:lpstr>表4、2020年基金支出预算表!Print_Area</vt:lpstr>
      <vt:lpstr>表4、2020年基金转移支付表!Print_Area</vt:lpstr>
      <vt:lpstr>表5、2020年国有资本经营预算收入表!Print_Area</vt:lpstr>
      <vt:lpstr>表5、2020年国有资本经营预算支出表!Print_Area</vt:lpstr>
      <vt:lpstr>表1、2020年一般公共预算收入表!Print_Titles</vt:lpstr>
      <vt:lpstr>'表2、一般公共预算支出表（科目）'!Print_Titles</vt:lpstr>
      <vt:lpstr>表3.2020年一般预算税收返还和转移支付表!Print_Titles</vt:lpstr>
      <vt:lpstr>'一般公共预算基本支出表（按部门经济分类）'!Print_Titles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2021-01-27T10:00:48Z</cp:lastPrinted>
  <dcterms:created xsi:type="dcterms:W3CDTF">2016-02-14T08:27:00Z</dcterms:created>
  <dcterms:modified xsi:type="dcterms:W3CDTF">2021-05-13T11:36:07Z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20</vt:lpwstr>
  </property>
</Properties>
</file>